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sp\mdd\g-mdd\AGRESTE_Année 2026\Chiffres et Analyses 2026\Chiffres et Données\IFT Légumes\"/>
    </mc:Choice>
  </mc:AlternateContent>
  <xr:revisionPtr revIDLastSave="0" documentId="8_{391E1991-54DB-4898-B7FB-703AC221E067}" xr6:coauthVersionLast="47" xr6:coauthVersionMax="47" xr10:uidLastSave="{00000000-0000-0000-0000-000000000000}"/>
  <bookViews>
    <workbookView xWindow="-120" yWindow="-120" windowWidth="20730" windowHeight="11040" xr2:uid="{00000000-000D-0000-FFFF-FFFF00000000}"/>
  </bookViews>
  <sheets>
    <sheet name="Sommaire" sheetId="1" r:id="rId1"/>
    <sheet name="0_Opérations_entretien" sheetId="2" r:id="rId2"/>
    <sheet name="1_Fumure_minéral" sheetId="3" r:id="rId3"/>
    <sheet name="2_Fumure_orga_amendt" sheetId="4" r:id="rId4"/>
    <sheet name="3_Trait_phyto" sheetId="5" r:id="rId5"/>
    <sheet name="4_Prépa_sol"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7" i="1" l="1"/>
  <c r="B46" i="1"/>
  <c r="A45" i="1"/>
  <c r="L1" i="5"/>
  <c r="B44" i="1"/>
  <c r="B43" i="1"/>
  <c r="B45" i="1" l="1"/>
  <c r="B41" i="1"/>
  <c r="B40" i="1"/>
  <c r="B39" i="1"/>
  <c r="B38" i="1"/>
  <c r="B37" i="1"/>
  <c r="B36" i="1"/>
  <c r="B35" i="1"/>
  <c r="B34" i="1"/>
  <c r="B33" i="1"/>
  <c r="B32" i="1"/>
  <c r="B28" i="1"/>
  <c r="B27" i="1"/>
  <c r="B26" i="1"/>
  <c r="B25" i="1"/>
  <c r="B24" i="1"/>
  <c r="B23" i="1"/>
  <c r="B22" i="1"/>
  <c r="B21" i="1"/>
  <c r="B20" i="1"/>
  <c r="B19" i="1"/>
  <c r="A19" i="1"/>
  <c r="L1" i="6"/>
  <c r="L1" i="4"/>
  <c r="L1" i="3"/>
  <c r="L29" i="2"/>
  <c r="B48" i="1"/>
  <c r="A48" i="1"/>
  <c r="B42" i="1"/>
  <c r="A42" i="1"/>
  <c r="B31" i="1"/>
  <c r="B30" i="1"/>
  <c r="B29" i="1"/>
  <c r="A29" i="1"/>
</calcChain>
</file>

<file path=xl/sharedStrings.xml><?xml version="1.0" encoding="utf-8"?>
<sst xmlns="http://schemas.openxmlformats.org/spreadsheetml/2006/main" count="2087" uniqueCount="213">
  <si>
    <t>Enquête Pratiques culturales en productions légumières 2022</t>
  </si>
  <si>
    <t>Signes conventionnels utilisés :</t>
  </si>
  <si>
    <t>- nd ou case vide : résultat non disponible (par exemple donnée non collectée pour une culture)</t>
  </si>
  <si>
    <t>- ns : résultat non significatif (secret statistique, moins de 30 unités ou précision supérieure à 20 %)</t>
  </si>
  <si>
    <t>Champ géographique : France métropolitaine pour les tableaux regroupés, détail des régions de France métropolitaine et des DOM (La Réunion, Guyane, Martinique et Guadeloupe)</t>
  </si>
  <si>
    <t>Les résultats portent sur la campagne culturale 2022.</t>
  </si>
  <si>
    <t>"Ensemble" regroupe tous les modes de conduite : plein air ou abri bas, sous serre ou abri haut, hors-sol</t>
  </si>
  <si>
    <t>L'espèce "Oignon" dans les tableaux correspond aux "oignons et aux cives… hors échalotes".</t>
  </si>
  <si>
    <t>L'espèce "Potiron" dans les tableaux correspond à "Potiron, courge, giraumon, citrouille… hors chayotte".</t>
  </si>
  <si>
    <t>L'espèce "Chou feuille" dans les tableaux correspond aux "chou feuille (hors choucroute)".</t>
  </si>
  <si>
    <t>Opérations d'entretien des cultures de plein air ou sous abris bas</t>
  </si>
  <si>
    <t>Part de superficie développée, en %</t>
  </si>
  <si>
    <t>Espèce</t>
  </si>
  <si>
    <t>Mode de conduite</t>
  </si>
  <si>
    <t>Accrochage, tuteurage (1), enroulage</t>
  </si>
  <si>
    <t>Aération (2) ; perforation</t>
  </si>
  <si>
    <t>Badigeonnage plaies d'effeuillage ou de taille</t>
  </si>
  <si>
    <t>Blanchiment des plastiques ou verre des abris</t>
  </si>
  <si>
    <t>Descente de la culture</t>
  </si>
  <si>
    <t>Défanage manuel, mécanique ou thermique</t>
  </si>
  <si>
    <t>Désinfection des abris : thermique, chimique spécifique</t>
  </si>
  <si>
    <t>Ebourgeonnage, écimage, étêtage, pinçage, taille</t>
  </si>
  <si>
    <t>Éclaircissage fruits et démariage légumes</t>
  </si>
  <si>
    <t>Effeuillage</t>
  </si>
  <si>
    <t>Mise en place pollinisateur</t>
  </si>
  <si>
    <t>Pose et retrait de</t>
  </si>
  <si>
    <t>Retrait de</t>
  </si>
  <si>
    <t>Vibration fleur (pollinisation)</t>
  </si>
  <si>
    <t>Autre</t>
  </si>
  <si>
    <t xml:space="preserve">systèmes d'évaluation de la pression parasitaire (3) </t>
  </si>
  <si>
    <t>matériel(s) (4)</t>
  </si>
  <si>
    <t>feuilles ou fruits malades</t>
  </si>
  <si>
    <t>gourmands, stolons...</t>
  </si>
  <si>
    <t>Carotte</t>
  </si>
  <si>
    <t>Ensemble</t>
  </si>
  <si>
    <t>ns</t>
  </si>
  <si>
    <t>35</t>
  </si>
  <si>
    <t>Chou de Bruxelles</t>
  </si>
  <si>
    <t>Chou feuille</t>
  </si>
  <si>
    <t>18</t>
  </si>
  <si>
    <t>Chou à inflorescence</t>
  </si>
  <si>
    <t>Fraise</t>
  </si>
  <si>
    <t>Plein air ou abri bas</t>
  </si>
  <si>
    <t>28</t>
  </si>
  <si>
    <t>Melon</t>
  </si>
  <si>
    <t>29</t>
  </si>
  <si>
    <t>Oignon</t>
  </si>
  <si>
    <t>Potiron</t>
  </si>
  <si>
    <t>Salade chicorée ou laitue</t>
  </si>
  <si>
    <t>Salade mâche</t>
  </si>
  <si>
    <t>Tomate</t>
  </si>
  <si>
    <t>Note de lecture : en 2022, 13% des superficies développées en tomate de plein air ou abris bas ont bénéficié d'au moins une opération d'accrochage, tuteurage ou enroulage.</t>
  </si>
  <si>
    <t>Champ : Cultures de plein air ou sous abris bas</t>
  </si>
  <si>
    <t>Source : SSP - Agreste - Enquête Pratiques culturales en productions légumières 2022</t>
  </si>
  <si>
    <t>(1) y compris pose et retrait tuteur, fil tuteurage</t>
  </si>
  <si>
    <t>(2) serres, tunnels, chenilles</t>
  </si>
  <si>
    <t>(3) cuvettes, panneaux, pièges/parasites (hors piégeage massif)</t>
  </si>
  <si>
    <t>(4) paillage (film,...), abris, irrigation, filets</t>
  </si>
  <si>
    <t>Nombre d'opérations d'entretien de la culture et/ou des abris bas</t>
  </si>
  <si>
    <t>Nombre moyen d'opérations</t>
  </si>
  <si>
    <t>Note de lecture : en 2022, pour les parcelles de tomate plein air ou abri bas ayant bénéficié d'au moins une opération d'accrochage, tuteurage ou enroulage, le nombre moyen d'opérations de ce type est de 3.</t>
  </si>
  <si>
    <t>Champ : Cultures de plein air ou sous abri bas ayant fait l'objet d'au moins une opération d'entretien de la culture et/ou des abris bas</t>
  </si>
  <si>
    <t>Nombre d'opérations d'entretien manuelles de la culture et/ou des abris bas</t>
  </si>
  <si>
    <t>Note de lecture : en 2022, pour les parcelles de tomate plein air ou abri bas ayant bénéficié d'au moins une opération manuelle d'accrochage, tuteurage ou enroulage, le nombre moyen d'opérations de ce type est de 3.</t>
  </si>
  <si>
    <t>Opérations d'entretien des cultures sous serre ou abri haut</t>
  </si>
  <si>
    <t>Lavage, nettoyage des abris</t>
  </si>
  <si>
    <t>Sous serre ou abri haut</t>
  </si>
  <si>
    <t>64</t>
  </si>
  <si>
    <t>30</t>
  </si>
  <si>
    <t>31</t>
  </si>
  <si>
    <t>46</t>
  </si>
  <si>
    <t>27</t>
  </si>
  <si>
    <t>26</t>
  </si>
  <si>
    <t>Note de lecture : en 2022, 82 % des superficies développées en tomate sous abris haut ont bénéficié d'au moins une opération d'accrochage, tuteurage ou enroulage.</t>
  </si>
  <si>
    <t>Champ : Cultures sous serre ou abri haut</t>
  </si>
  <si>
    <t>Nombre d'opérations d'entretien des cultures sous serre ou abri haut</t>
  </si>
  <si>
    <t>66</t>
  </si>
  <si>
    <t>Note de lecture : en 2022, pour les parcelles de tomate sous serre ou abri haut ayant bénéficié d'au moins une opération d'accrochage, tuteurage ou enroulage, le nombre moyen d'opérations de ce type est de 14.</t>
  </si>
  <si>
    <t>Champ : Cultures sous serre ou abri haut ayant fait l'objet d'au moins une opération d'entretien de la culture et/ou des serres ou abris hauts</t>
  </si>
  <si>
    <t>33</t>
  </si>
  <si>
    <t>Note de lecture : en 2022, pour les parcelles de tomate sous serre ou abris haut ayant bénéficié d'au moins une opération manuelle d'accrochage, tuteurage ou enroulage, le nombre moyen d'opérations de ce type est de 14.</t>
  </si>
  <si>
    <t>Champ : Cultures sous serre ou abri haut ayant fait l'objet d'au moins une opération d'entretien manuelle de la culture et/ou des serres ou abris hauts</t>
  </si>
  <si>
    <t>Désherbage : manuel, mécanique ou thermique</t>
  </si>
  <si>
    <t>Peignage</t>
  </si>
  <si>
    <t>Autres</t>
  </si>
  <si>
    <t>Hors sol</t>
  </si>
  <si>
    <t>45</t>
  </si>
  <si>
    <t>Note de lecture : en 2022, 4% des superficies développées en fraise hors-sol ont bénéficié d'au moins une opération d'accrochage, tuteurage ou enroulage.</t>
  </si>
  <si>
    <t>Champ : Cultures hors-sol</t>
  </si>
  <si>
    <t>(4) film,..., abris, support culture et substrat, irrigation, filets</t>
  </si>
  <si>
    <t>Nombre d'opérations d'entretien des cultures hors-sol</t>
  </si>
  <si>
    <t>Note de lecture : en 2022, pour les parcelles de tomate hors-sol ayant bénéficié d'au moins une opération d'accrochage, tuteurage ou enroulage, le nombre moyen d'opérations de ce type est de 30.</t>
  </si>
  <si>
    <t>Camp : Cultures hors-sol ayant fait l'objet d'au moins une opération d'entretien</t>
  </si>
  <si>
    <t>Nombre d'opérations d'entretien manuelle des cultures hors-sol</t>
  </si>
  <si>
    <t>Note de lecture : en 2022, pour les parcelles de tomate hors-sol haut ayant bénéficié d'au moins une opération manuelle d'accrochage, tuteurage ou enroulage, le nombre moyen d'opérations de ce type est de 30.</t>
  </si>
  <si>
    <t>Champ : Cultures hors-sol ayant fait l'objet d'au moins une opération d'entretien manuelle</t>
  </si>
  <si>
    <t>(4) film,..., abris, support culture et substrat , irrigation, filets</t>
  </si>
  <si>
    <t>Apport de fumure minérale en éléments majeurs (N, P, K, S, Mg)</t>
  </si>
  <si>
    <t>Oui</t>
  </si>
  <si>
    <t>Note de lecture : en 2022, 96 % des superficies développées de carotte reçoivent au moins un apport de fumure minérale en éléments majeurs (N, P, K, S, Mg).</t>
  </si>
  <si>
    <t>Champ : Cultures de pleine terre</t>
  </si>
  <si>
    <t>Nombre de passages</t>
  </si>
  <si>
    <t>Note de lecture : en 2022, les superficies développées de carotte ayant reçu un apport de fumure minérale ont bénéficié en moyenne de 4 passages.</t>
  </si>
  <si>
    <t>Champ : Cultures de pleine terre avec au moins un apport de fumure minérale</t>
  </si>
  <si>
    <t>Durée de la fertilisation minérale</t>
  </si>
  <si>
    <t>Nombre de jours</t>
  </si>
  <si>
    <t>Champ : Cultures de pleine terre avec en moyenne plus de 10 apports de fumure minérale</t>
  </si>
  <si>
    <t>Connaissance du nombre total d'unités par ha apportées en éléments minéraux (N, P, K, S, Mg)</t>
  </si>
  <si>
    <t>Note de lecture : en 2022, sur la fraise sous serre ou abri haut le nombre total d'unités par ha apportées en éléments minéraux (N, P, K, S, Mg) est connue sur 25 % des superficies développées.</t>
  </si>
  <si>
    <t>N Azote</t>
  </si>
  <si>
    <t>P2O5 Phosphore</t>
  </si>
  <si>
    <t>K2O Potassium</t>
  </si>
  <si>
    <t>SO3 Soufre</t>
  </si>
  <si>
    <t>MgO Magnésium</t>
  </si>
  <si>
    <t>Apports moyens sur l'ensemble des parcelles</t>
  </si>
  <si>
    <t>Nombre d'unités à l’ha (kg/ha)</t>
  </si>
  <si>
    <t>Champ : Toutes cultures, tous modes de conduite</t>
  </si>
  <si>
    <t>Révision de la dose d'azote en cours de culture (1)</t>
  </si>
  <si>
    <t>Non</t>
  </si>
  <si>
    <t>Oui  à la hausse</t>
  </si>
  <si>
    <t>Oui à la baisse</t>
  </si>
  <si>
    <t>Note de lecture : en 2022, 79 % des superficies développées de carotte n'ont pas fait l'objet d'une révision de la dose d'azote en cours de culture.</t>
  </si>
  <si>
    <t>(1) Même en cas de non apport</t>
  </si>
  <si>
    <t>Apport en micro-éléments</t>
  </si>
  <si>
    <t>Calcium</t>
  </si>
  <si>
    <t>Bore</t>
  </si>
  <si>
    <t>Manganèse</t>
  </si>
  <si>
    <t>Cuivre</t>
  </si>
  <si>
    <t>Fer</t>
  </si>
  <si>
    <t xml:space="preserve">Zinc </t>
  </si>
  <si>
    <t>Molybdène</t>
  </si>
  <si>
    <t xml:space="preserve">Crème d’algues </t>
  </si>
  <si>
    <t xml:space="preserve">Aucun </t>
  </si>
  <si>
    <t>40</t>
  </si>
  <si>
    <t>17</t>
  </si>
  <si>
    <t>38</t>
  </si>
  <si>
    <t>Note de lecture : en 2022, 31 % des superficies développées de carotte ont reçu du calcium en cours de culture.</t>
  </si>
  <si>
    <t xml:space="preserve">Champ : Toutes cultures, tous modes de conduite
</t>
  </si>
  <si>
    <t>Engrais</t>
  </si>
  <si>
    <t>Ferti-irrigation</t>
  </si>
  <si>
    <t>solide ou liquide sur le sol en plein</t>
  </si>
  <si>
    <t>solide ou liquide sur le sol en localisé</t>
  </si>
  <si>
    <t>foliaire en plein ou en localisé</t>
  </si>
  <si>
    <t>(1) Réponses multiples possibles</t>
  </si>
  <si>
    <t>Type principal d'apports de la fumure minérale sur les cultures de pleine terre avec plus de 10 apports</t>
  </si>
  <si>
    <t>Types d'apports de la fumure minérale sur les cultures hors-sol (1)</t>
  </si>
  <si>
    <t>Engrais foliaire (2)</t>
  </si>
  <si>
    <t>Note de lecture : en 2022, en moyenne 4 % des superficies développées de fraise hors sol ont un apport d'engrais foliaire en plein ou en localisé.</t>
  </si>
  <si>
    <t>(2) Engrais foliaire en plein ou en localisé</t>
  </si>
  <si>
    <t>Type principal d'apports de la fumure minérale sur les cultures hors-sol</t>
  </si>
  <si>
    <t>Note de lecture : en 2022, en moyenne 0 % des superficies développées de fraise hors sol ont comme principal mode d'apport de l'engrais foliaire.</t>
  </si>
  <si>
    <t>Epandages réalisés manuellement</t>
  </si>
  <si>
    <t>Note de lecture : en 2022, 23 % des superficies développées de tomate de pleine terre recoivent au moins un apport de fumure minérale épandue manuellement.</t>
  </si>
  <si>
    <t>Apport de fumure organique et/ou amendements calcaires et magnésiens</t>
  </si>
  <si>
    <t>Note de lecture : en 2022, 46 % des superficies développées de carotte recoivent au moins un apport de fumure organique et/ou amendements calcaires et magnésiens .</t>
  </si>
  <si>
    <t>Intervention de préparation et d'entretien du sol</t>
  </si>
  <si>
    <t>Note de lecture : en 2022, 100 % des superficies développées de carotte recoivent des interventions de préparation et d'entretien du sol.</t>
  </si>
  <si>
    <t>Opération d'entretien de la culture et des abris, mécanique ou manuelle</t>
  </si>
  <si>
    <t>Note de lecture : en 2022, 47 % des superficies développées de carotte ont bénéficié d'au moins une opération d'entretien de la culture et des abris, mécanique ou manuelle.</t>
  </si>
  <si>
    <t>Onglet</t>
  </si>
  <si>
    <t>Tableau</t>
  </si>
  <si>
    <t>Ligne</t>
  </si>
  <si>
    <t>nd</t>
  </si>
  <si>
    <t>Opérations d'entretien des cultures hors-sol</t>
  </si>
  <si>
    <t>Part de surface développée (en %)</t>
  </si>
  <si>
    <t>Lâchers d'auxiliaires</t>
  </si>
  <si>
    <t>Préparations biologiques</t>
  </si>
  <si>
    <t>Piégeage massif</t>
  </si>
  <si>
    <t>Ensemble méthodes de lutte alternative</t>
  </si>
  <si>
    <t>avec au moins un lâcher d'auxiliaires</t>
  </si>
  <si>
    <t>avec au moins une préparation biologique</t>
  </si>
  <si>
    <t>avec au moins un piégeage massif</t>
  </si>
  <si>
    <t>avec au moins une méthode de lutte alternative</t>
  </si>
  <si>
    <t>Chou feuille (hors à choucroute)</t>
  </si>
  <si>
    <t>Salade chicorée et laitue</t>
  </si>
  <si>
    <t>Note de lecture : en 2022, les parcelles de carotte ont reçu en moyenne 0 lâchers d'auxilliaires.</t>
  </si>
  <si>
    <t>Part des surfaces développées (en %)</t>
  </si>
  <si>
    <t>recevant au moins un traitement herbicide</t>
  </si>
  <si>
    <t>recevant au moins un traitement fongicide</t>
  </si>
  <si>
    <t>recevant au moins un traitement insecticide</t>
  </si>
  <si>
    <t>recevant au moins un traitement autre</t>
  </si>
  <si>
    <t>recevant au moins un traitement (total hors adjuvant)</t>
  </si>
  <si>
    <t>recevant au moins un adjuvant</t>
  </si>
  <si>
    <t>Implantées avec des semences ou des plants traités</t>
  </si>
  <si>
    <t>Note de lecture : en 2022, la part des surfaces de carotte recevant au moins un traitement herbicide est de 91 %.</t>
  </si>
  <si>
    <t>Herbicides</t>
  </si>
  <si>
    <t>Fongicides</t>
  </si>
  <si>
    <t>Insecticides</t>
  </si>
  <si>
    <t>Total</t>
  </si>
  <si>
    <t>Adjuvants</t>
  </si>
  <si>
    <t>Total - avec adjuvants</t>
  </si>
  <si>
    <t>Note de lecture : en 2022, les parcelles de carotte ont reçu en moyenne 6 traitements herbicides.</t>
  </si>
  <si>
    <t>Selon les tableaux, les résultats sont présentés sous format de nombre arrondi à l'unité ou à une décimale. 
La somme des valeurs affichées n'est pas toujours égale à 100 car l'arrondi est réalisé au niveau de chaque case d'un tableau.</t>
  </si>
  <si>
    <t>Nombre d'opérations d'entretien manuelles des cultures sous serre ou abris haut</t>
  </si>
  <si>
    <t>Note de lecture : en 2022, la durée moyenne de fertilisation minérale pour les superficies développées en fraise sous serre ou abri haut est de 159 jours.</t>
  </si>
  <si>
    <t xml:space="preserve">Note de lecture : en 2022, les superficies développées de carotte ont en moyenne reçu 93 unités à l’ha d'azote </t>
  </si>
  <si>
    <t>Note de lecture : en 2022, 18 % des superficies développées de fraise sous serre ou abri haut ont reçu un apport d'engrais solide ou liquide sur le sol en plein.</t>
  </si>
  <si>
    <t>Note de lecture : en 2022, 15 % des superficies développées de fraise sous serre ou abri haut ont reçu comme principal mode d'apport l'engrais solide ou liquide sur le sol en plein.</t>
  </si>
  <si>
    <t xml:space="preserve">Nombre de passages avec N, P,  K, S, Mg </t>
  </si>
  <si>
    <t xml:space="preserve">Nombre de passages de fumure minérale (au moins un élément N, P,  K, S, Mg) </t>
  </si>
  <si>
    <t>Type d'apports de la fumure minérale sur les cultures de pleine terre avec plus de 10 apports  (1)</t>
  </si>
  <si>
    <t>Nombre moyen d'apports sur les parcelles fertilisées avec une fumure organique</t>
  </si>
  <si>
    <t>Nombre d'apports</t>
  </si>
  <si>
    <t>Nombre</t>
  </si>
  <si>
    <t>Note de lecture : en 2022, sur les superficies développées de carotte ayant bénéficié d'un apport de fumure organique, le nombre moyen d'apport est de 1.</t>
  </si>
  <si>
    <t>Champ : Cultures de pLeine terre tous modes de conduite avec au moins un apport de fumure organique</t>
  </si>
  <si>
    <t>Apports moyens d'azote sur les parcelles fertilisées avec une fumure organique</t>
  </si>
  <si>
    <t>Azote</t>
  </si>
  <si>
    <t>Note de lecture : en 2022, sur les superficies développées de carotte ayant bénéficié d'un apport de fumure organique, la quantité moyenne d'azote apportée est de 110 unités par ha.</t>
  </si>
  <si>
    <t xml:space="preserve">Nombre de traitements et part de surface traitée avec une méthode de lutte alternative, par espèce et mode de conduite en France métropolitaine </t>
  </si>
  <si>
    <t>Part des surfaces  recevant au moins un traitement ou implantées avec des semences ayant été traitées en France métropolitaine</t>
  </si>
  <si>
    <t xml:space="preserve">Nombre moyen de traitements par espèce,  mode de conduite et par type de traitement en France métropolitaine </t>
  </si>
  <si>
    <t>Note de lecture : en 2022, les superficies développées de tomate sous serre ou abri haut ont  reçu en moyenne 318 passages avec un apport d'azote.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</si>
</sst>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0"/>
      <color rgb="FF000000"/>
      <name val="Arial"/>
    </font>
    <font>
      <b/>
      <sz val="11"/>
      <color rgb="FF000000"/>
      <name val="Arial"/>
    </font>
    <font>
      <b/>
      <sz val="10"/>
      <color rgb="FF000000"/>
      <name val="Arial"/>
    </font>
    <font>
      <b/>
      <sz val="12"/>
      <color rgb="FF000000"/>
      <name val="Arial"/>
    </font>
    <font>
      <i/>
      <sz val="10"/>
      <color rgb="FF000000"/>
      <name val="Arial"/>
    </font>
    <font>
      <sz val="9"/>
      <color rgb="FF000000"/>
      <name val="Arial"/>
    </font>
    <font>
      <i/>
      <sz val="9"/>
      <color rgb="FF000000"/>
      <name val="Arial"/>
    </font>
    <font>
      <u/>
      <sz val="10"/>
      <color theme="10"/>
      <name val="Arial"/>
    </font>
    <font>
      <b/>
      <sz val="12"/>
      <color rgb="FF000000"/>
      <name val="Arial"/>
      <family val="2"/>
    </font>
    <font>
      <i/>
      <sz val="10"/>
      <color rgb="FF000000"/>
      <name val="Arial"/>
      <family val="2"/>
    </font>
    <font>
      <b/>
      <sz val="11"/>
      <color rgb="FF000000"/>
      <name val="Arial"/>
      <family val="2"/>
    </font>
    <font>
      <sz val="9"/>
      <color rgb="FF000000"/>
      <name val="Arial"/>
      <family val="2"/>
    </font>
    <font>
      <i/>
      <sz val="9"/>
      <color rgb="FF000000"/>
      <name val="Arial"/>
      <family val="2"/>
    </font>
    <font>
      <sz val="10"/>
      <color rgb="FF000000"/>
      <name val="Arial"/>
      <family val="2"/>
    </font>
    <font>
      <sz val="9"/>
      <color theme="1"/>
      <name val="Arial"/>
      <family val="2"/>
    </font>
    <font>
      <sz val="10"/>
      <color rgb="FF333333"/>
      <name val="Arial"/>
      <family val="2"/>
      <charset val="1"/>
    </font>
    <font>
      <sz val="10"/>
      <color rgb="FF333333"/>
      <name val="Arial"/>
      <family val="2"/>
    </font>
    <font>
      <b/>
      <sz val="10"/>
      <color rgb="FF000000"/>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FF8D7E"/>
      </patternFill>
    </fill>
    <fill>
      <patternFill patternType="solid">
        <fgColor rgb="FFFF8D7E"/>
        <bgColor rgb="FFFF99CC"/>
      </patternFill>
    </fill>
  </fills>
  <borders count="15">
    <border>
      <left/>
      <right/>
      <top/>
      <bottom/>
      <diagonal/>
    </border>
    <border>
      <left style="thin">
        <color rgb="FF333333"/>
      </left>
      <right style="thin">
        <color rgb="FF333333"/>
      </right>
      <top style="thin">
        <color rgb="FF333333"/>
      </top>
      <bottom style="thin">
        <color rgb="FF333333"/>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bottom/>
      <diagonal/>
    </border>
    <border>
      <left/>
      <right/>
      <top style="thin">
        <color rgb="FF333333"/>
      </top>
      <bottom/>
      <diagonal/>
    </border>
    <border>
      <left/>
      <right/>
      <top style="thin">
        <color rgb="FF333333"/>
      </top>
      <bottom style="thin">
        <color rgb="FF333333"/>
      </bottom>
      <diagonal/>
    </border>
    <border>
      <left/>
      <right style="thin">
        <color rgb="FF333333"/>
      </right>
      <top style="thin">
        <color rgb="FF333333"/>
      </top>
      <bottom style="thin">
        <color rgb="FF333333"/>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0" borderId="0" applyNumberFormat="0" applyFill="0" applyBorder="0" applyAlignment="0" applyProtection="0"/>
    <xf numFmtId="0" fontId="15" fillId="0" borderId="0"/>
    <xf numFmtId="0" fontId="13" fillId="0" borderId="0"/>
    <xf numFmtId="0" fontId="18" fillId="0" borderId="0" applyNumberFormat="0" applyFill="0" applyBorder="0" applyAlignment="0" applyProtection="0"/>
  </cellStyleXfs>
  <cellXfs count="83">
    <xf numFmtId="0" fontId="0" fillId="0" borderId="0" xfId="0"/>
    <xf numFmtId="0" fontId="1" fillId="2" borderId="1" xfId="0" applyFont="1" applyFill="1" applyBorder="1" applyAlignment="1">
      <alignment horizontal="center" vertical="center" wrapText="1"/>
    </xf>
    <xf numFmtId="0" fontId="2" fillId="0" borderId="2" xfId="0" applyFont="1" applyBorder="1"/>
    <xf numFmtId="0" fontId="0" fillId="0" borderId="5" xfId="0" applyFont="1" applyBorder="1"/>
    <xf numFmtId="0" fontId="3" fillId="0" borderId="0" xfId="0" applyFont="1" applyAlignment="1">
      <alignment horizontal="left" vertical="center"/>
    </xf>
    <xf numFmtId="0" fontId="4" fillId="0" borderId="0" xfId="0" applyFont="1" applyAlignment="1">
      <alignment horizontal="left" vertical="center"/>
    </xf>
    <xf numFmtId="0" fontId="0" fillId="0" borderId="10" xfId="0" applyFont="1" applyBorder="1" applyAlignment="1">
      <alignment horizontal="center" vertical="center"/>
    </xf>
    <xf numFmtId="0" fontId="0" fillId="0" borderId="11" xfId="0" applyFont="1" applyBorder="1"/>
    <xf numFmtId="0" fontId="5" fillId="0" borderId="0" xfId="0" applyFont="1"/>
    <xf numFmtId="0" fontId="6" fillId="0" borderId="0" xfId="0" applyFont="1"/>
    <xf numFmtId="0" fontId="7" fillId="0" borderId="0" xfId="0" applyFont="1"/>
    <xf numFmtId="0" fontId="8" fillId="0" borderId="0" xfId="0" applyFont="1" applyAlignment="1">
      <alignment horizontal="left" vertical="center"/>
    </xf>
    <xf numFmtId="0" fontId="9" fillId="0" borderId="0" xfId="0" applyFont="1" applyAlignment="1">
      <alignment horizontal="left" vertical="center"/>
    </xf>
    <xf numFmtId="0" fontId="10" fillId="3" borderId="1"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xf numFmtId="0" fontId="11" fillId="0" borderId="0" xfId="0" applyFont="1"/>
    <xf numFmtId="0" fontId="12" fillId="0" borderId="0" xfId="0" applyFont="1"/>
    <xf numFmtId="0" fontId="14" fillId="0" borderId="0" xfId="0" applyFont="1"/>
    <xf numFmtId="0" fontId="7" fillId="0" borderId="0" xfId="1"/>
    <xf numFmtId="0" fontId="0" fillId="0" borderId="10" xfId="0" applyNumberFormat="1" applyFont="1" applyBorder="1" applyAlignment="1">
      <alignment horizontal="center" vertical="center"/>
    </xf>
    <xf numFmtId="0" fontId="8" fillId="0" borderId="0" xfId="2" applyFont="1" applyAlignment="1">
      <alignment horizontal="left" vertical="center"/>
    </xf>
    <xf numFmtId="0" fontId="16" fillId="0" borderId="0" xfId="2" applyFont="1"/>
    <xf numFmtId="0" fontId="13" fillId="0" borderId="0" xfId="0" applyFont="1"/>
    <xf numFmtId="0" fontId="10" fillId="3" borderId="1" xfId="2" applyFont="1" applyFill="1" applyBorder="1" applyAlignment="1">
      <alignment horizontal="center" vertical="center" wrapText="1"/>
    </xf>
    <xf numFmtId="0" fontId="13" fillId="0" borderId="0" xfId="2" applyFont="1"/>
    <xf numFmtId="164" fontId="13" fillId="0" borderId="10" xfId="2" applyNumberFormat="1" applyFont="1" applyBorder="1" applyAlignment="1">
      <alignment horizontal="center" vertical="center"/>
    </xf>
    <xf numFmtId="164" fontId="17" fillId="0" borderId="10" xfId="2" applyNumberFormat="1" applyFont="1" applyBorder="1" applyAlignment="1">
      <alignment horizontal="center" vertical="center"/>
    </xf>
    <xf numFmtId="0" fontId="13" fillId="0" borderId="11" xfId="2" applyFont="1" applyBorder="1"/>
    <xf numFmtId="0" fontId="13" fillId="0" borderId="10" xfId="2" applyFont="1" applyBorder="1" applyAlignment="1">
      <alignment horizontal="center" vertical="center"/>
    </xf>
    <xf numFmtId="0" fontId="17" fillId="0" borderId="10" xfId="2" applyFont="1" applyBorder="1" applyAlignment="1">
      <alignment horizontal="center" vertical="center"/>
    </xf>
    <xf numFmtId="0" fontId="13" fillId="0" borderId="10" xfId="2" applyNumberFormat="1" applyFont="1" applyBorder="1" applyAlignment="1">
      <alignment horizontal="center" vertical="center"/>
    </xf>
    <xf numFmtId="0" fontId="17" fillId="0" borderId="10" xfId="2" applyNumberFormat="1" applyFont="1" applyBorder="1" applyAlignment="1">
      <alignment horizontal="center" vertical="center"/>
    </xf>
    <xf numFmtId="0" fontId="11" fillId="0" borderId="0" xfId="2" applyFont="1"/>
    <xf numFmtId="0" fontId="9" fillId="0" borderId="0" xfId="2" applyFont="1" applyAlignment="1">
      <alignment horizontal="left" vertical="center"/>
    </xf>
    <xf numFmtId="0" fontId="10" fillId="3" borderId="13" xfId="2" applyFont="1" applyFill="1" applyBorder="1" applyAlignment="1">
      <alignment horizontal="center" vertical="center" wrapText="1"/>
    </xf>
    <xf numFmtId="0" fontId="0" fillId="0" borderId="0" xfId="0" applyAlignment="1">
      <alignment vertical="center"/>
    </xf>
    <xf numFmtId="0" fontId="0" fillId="0" borderId="0" xfId="0"/>
    <xf numFmtId="0" fontId="0" fillId="0" borderId="10" xfId="0" applyFill="1" applyBorder="1" applyAlignment="1">
      <alignment horizontal="center" vertical="center"/>
    </xf>
    <xf numFmtId="0" fontId="13" fillId="0" borderId="10" xfId="0" applyFont="1" applyFill="1" applyBorder="1" applyAlignment="1">
      <alignment horizontal="center" vertical="center"/>
    </xf>
    <xf numFmtId="0" fontId="8" fillId="0" borderId="0" xfId="0" applyFont="1" applyFill="1" applyAlignment="1">
      <alignment horizontal="left" vertical="center"/>
    </xf>
    <xf numFmtId="0" fontId="0" fillId="0" borderId="0" xfId="0" applyFill="1"/>
    <xf numFmtId="0" fontId="13" fillId="0" borderId="0" xfId="0" applyFont="1" applyFill="1"/>
    <xf numFmtId="0" fontId="18" fillId="0" borderId="0" xfId="0" applyFont="1" applyFill="1"/>
    <xf numFmtId="0" fontId="13" fillId="0" borderId="0" xfId="3"/>
    <xf numFmtId="0" fontId="10" fillId="2" borderId="1" xfId="3" applyFont="1" applyFill="1" applyBorder="1" applyAlignment="1">
      <alignment horizontal="center" vertical="center" wrapText="1"/>
    </xf>
    <xf numFmtId="0" fontId="8" fillId="0" borderId="0" xfId="3" applyFont="1" applyAlignment="1">
      <alignment horizontal="left" vertical="center"/>
    </xf>
    <xf numFmtId="0" fontId="9" fillId="0" borderId="0" xfId="3" applyFont="1" applyAlignment="1">
      <alignment horizontal="left" vertical="center"/>
    </xf>
    <xf numFmtId="0" fontId="11" fillId="0" borderId="0" xfId="3" applyFont="1"/>
    <xf numFmtId="0" fontId="12" fillId="0" borderId="0" xfId="3" applyFont="1"/>
    <xf numFmtId="0" fontId="13" fillId="0" borderId="10" xfId="3" applyBorder="1" applyAlignment="1">
      <alignment horizontal="center" vertical="center"/>
    </xf>
    <xf numFmtId="0" fontId="13" fillId="0" borderId="11" xfId="3" applyBorder="1"/>
    <xf numFmtId="0" fontId="13" fillId="0" borderId="10" xfId="3" applyNumberFormat="1" applyBorder="1" applyAlignment="1">
      <alignment horizontal="center" vertical="center"/>
    </xf>
    <xf numFmtId="0" fontId="13" fillId="0" borderId="0" xfId="3"/>
    <xf numFmtId="0" fontId="18" fillId="0" borderId="0" xfId="3" applyFont="1"/>
    <xf numFmtId="0" fontId="0" fillId="0" borderId="10" xfId="0"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11" xfId="0" applyFont="1" applyFill="1" applyBorder="1"/>
    <xf numFmtId="0" fontId="19" fillId="0" borderId="10" xfId="0" applyFont="1" applyBorder="1" applyAlignment="1">
      <alignment horizontal="center" vertical="center"/>
    </xf>
    <xf numFmtId="0" fontId="0" fillId="0" borderId="10" xfId="0" applyBorder="1" applyAlignment="1">
      <alignment horizontal="center" vertical="center"/>
    </xf>
    <xf numFmtId="0" fontId="11" fillId="0" borderId="0" xfId="0" applyFont="1" applyFill="1"/>
    <xf numFmtId="0" fontId="5" fillId="0" borderId="0" xfId="0" applyFont="1" applyFill="1"/>
    <xf numFmtId="0" fontId="6" fillId="0" borderId="0" xfId="0" applyFont="1" applyFill="1"/>
    <xf numFmtId="0" fontId="1" fillId="2" borderId="1" xfId="0" applyFont="1" applyFill="1" applyBorder="1" applyAlignment="1">
      <alignment horizontal="center" vertical="center" wrapText="1"/>
    </xf>
    <xf numFmtId="0" fontId="0" fillId="0" borderId="0" xfId="0"/>
    <xf numFmtId="0" fontId="0" fillId="0" borderId="4" xfId="0" applyFont="1" applyBorder="1"/>
    <xf numFmtId="0" fontId="0" fillId="0" borderId="7" xfId="0" applyFont="1" applyBorder="1"/>
    <xf numFmtId="0" fontId="0" fillId="0" borderId="3" xfId="0" applyFont="1" applyBorder="1"/>
    <xf numFmtId="0" fontId="0" fillId="0" borderId="6" xfId="0" applyFont="1" applyBorder="1"/>
    <xf numFmtId="0" fontId="2" fillId="0" borderId="8" xfId="0" applyFont="1" applyBorder="1" applyAlignment="1">
      <alignment wrapText="1"/>
    </xf>
    <xf numFmtId="0" fontId="0" fillId="0" borderId="9" xfId="0" applyFont="1" applyBorder="1"/>
    <xf numFmtId="0" fontId="0" fillId="0" borderId="8" xfId="0" applyFont="1" applyBorder="1"/>
    <xf numFmtId="0" fontId="2" fillId="0" borderId="2" xfId="0" applyFont="1" applyBorder="1"/>
    <xf numFmtId="0" fontId="0" fillId="0" borderId="5" xfId="0" applyFont="1" applyBorder="1"/>
    <xf numFmtId="0" fontId="13" fillId="0" borderId="8" xfId="0" applyFont="1" applyBorder="1" applyAlignment="1">
      <alignment vertical="center" wrapText="1"/>
    </xf>
    <xf numFmtId="0" fontId="0" fillId="0" borderId="9" xfId="0" applyFont="1" applyBorder="1" applyAlignment="1">
      <alignment vertical="center" wrapText="1"/>
    </xf>
    <xf numFmtId="0" fontId="11" fillId="0" borderId="0" xfId="2" applyFont="1"/>
    <xf numFmtId="0" fontId="12" fillId="0" borderId="0" xfId="2" applyFont="1"/>
    <xf numFmtId="0" fontId="10" fillId="3" borderId="14" xfId="2" applyFont="1" applyFill="1" applyBorder="1" applyAlignment="1">
      <alignment horizontal="center" vertical="center" wrapText="1"/>
    </xf>
    <xf numFmtId="0" fontId="0" fillId="0" borderId="14" xfId="0" applyBorder="1" applyAlignment="1"/>
    <xf numFmtId="0" fontId="10" fillId="3" borderId="12" xfId="2" applyFont="1" applyFill="1" applyBorder="1" applyAlignment="1">
      <alignment horizontal="center" vertical="center" wrapText="1"/>
    </xf>
    <xf numFmtId="0" fontId="10" fillId="3" borderId="13" xfId="2" applyFont="1" applyFill="1" applyBorder="1" applyAlignment="1">
      <alignment horizontal="center" vertical="center" wrapText="1"/>
    </xf>
    <xf numFmtId="0" fontId="10" fillId="3" borderId="1" xfId="2" applyFont="1" applyFill="1" applyBorder="1" applyAlignment="1">
      <alignment horizontal="center" vertical="center" wrapText="1"/>
    </xf>
  </cellXfs>
  <cellStyles count="5">
    <cellStyle name="Lien hypertexte" xfId="1" builtinId="8"/>
    <cellStyle name="Lien hypertexte 2" xfId="4" xr:uid="{E9B775FA-0F4E-463A-9D72-FBCF90690710}"/>
    <cellStyle name="Normal" xfId="0" builtinId="0"/>
    <cellStyle name="Normal 2" xfId="3" xr:uid="{4D0DC95B-F4E0-4E0C-883C-68CC27E432B7}"/>
    <cellStyle name="Normal 3" xfId="2" xr:uid="{942DBF03-E364-4678-8F8A-D9B813C642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abSelected="1" topLeftCell="A16" workbookViewId="0">
      <selection activeCell="B47" sqref="B47"/>
    </sheetView>
  </sheetViews>
  <sheetFormatPr baseColWidth="10" defaultRowHeight="12.75" x14ac:dyDescent="0.2"/>
  <cols>
    <col min="1" max="1" width="40.7109375" customWidth="1"/>
    <col min="2" max="2" width="94.28515625" customWidth="1"/>
  </cols>
  <sheetData>
    <row r="1" spans="1:2" x14ac:dyDescent="0.2">
      <c r="A1" s="63" t="s">
        <v>0</v>
      </c>
      <c r="B1" s="64"/>
    </row>
    <row r="3" spans="1:2" x14ac:dyDescent="0.2">
      <c r="A3" s="2" t="s">
        <v>1</v>
      </c>
      <c r="B3" s="3"/>
    </row>
    <row r="4" spans="1:2" x14ac:dyDescent="0.2">
      <c r="A4" s="65" t="s">
        <v>2</v>
      </c>
      <c r="B4" s="66"/>
    </row>
    <row r="5" spans="1:2" x14ac:dyDescent="0.2">
      <c r="A5" s="67" t="s">
        <v>3</v>
      </c>
      <c r="B5" s="68"/>
    </row>
    <row r="7" spans="1:2" ht="30" customHeight="1" x14ac:dyDescent="0.2">
      <c r="A7" s="69" t="s">
        <v>4</v>
      </c>
      <c r="B7" s="70"/>
    </row>
    <row r="9" spans="1:2" x14ac:dyDescent="0.2">
      <c r="A9" s="71" t="s">
        <v>5</v>
      </c>
      <c r="B9" s="70"/>
    </row>
    <row r="11" spans="1:2" x14ac:dyDescent="0.2">
      <c r="A11" s="72" t="s">
        <v>6</v>
      </c>
      <c r="B11" s="73"/>
    </row>
    <row r="12" spans="1:2" x14ac:dyDescent="0.2">
      <c r="A12" s="65" t="s">
        <v>7</v>
      </c>
      <c r="B12" s="66"/>
    </row>
    <row r="13" spans="1:2" x14ac:dyDescent="0.2">
      <c r="A13" s="65" t="s">
        <v>8</v>
      </c>
      <c r="B13" s="66"/>
    </row>
    <row r="14" spans="1:2" x14ac:dyDescent="0.2">
      <c r="A14" s="67" t="s">
        <v>9</v>
      </c>
      <c r="B14" s="68"/>
    </row>
    <row r="16" spans="1:2" s="36" customFormat="1" ht="33.75" customHeight="1" x14ac:dyDescent="0.2">
      <c r="A16" s="74" t="s">
        <v>192</v>
      </c>
      <c r="B16" s="75"/>
    </row>
    <row r="18" spans="1:3" ht="15" x14ac:dyDescent="0.2">
      <c r="A18" s="1" t="s">
        <v>159</v>
      </c>
      <c r="B18" s="1" t="s">
        <v>160</v>
      </c>
      <c r="C18" s="1" t="s">
        <v>161</v>
      </c>
    </row>
    <row r="19" spans="1:3" x14ac:dyDescent="0.2">
      <c r="A19" s="10" t="str">
        <f>HYPERLINK("#'0_Opérations_entretien'!A1", "0_Opérations_entretien")</f>
        <v>0_Opérations_entretien</v>
      </c>
      <c r="B19" s="19" t="str">
        <f>HYPERLINK("#'0_Opérations_entretien'!A1", "Opération d'entretien de la culture et des abris, mécanique ou manuelle")</f>
        <v>Opération d'entretien de la culture et des abris, mécanique ou manuelle</v>
      </c>
      <c r="C19">
        <v>1</v>
      </c>
    </row>
    <row r="20" spans="1:3" x14ac:dyDescent="0.2">
      <c r="B20" s="19" t="str">
        <f>HYPERLINK("#'0_Opérations_entretien'!A29", "Opérations d'entretien des cultures de plein air ou sous abris bas")</f>
        <v>Opérations d'entretien des cultures de plein air ou sous abris bas</v>
      </c>
      <c r="C20">
        <v>29</v>
      </c>
    </row>
    <row r="21" spans="1:3" x14ac:dyDescent="0.2">
      <c r="B21" s="19" t="str">
        <f>HYPERLINK("#'0_Opérations_entretien'!A55", "Nombre d'opérations d'entretien de la culture et/ou des abris bas")</f>
        <v>Nombre d'opérations d'entretien de la culture et/ou des abris bas</v>
      </c>
      <c r="C21">
        <v>55</v>
      </c>
    </row>
    <row r="22" spans="1:3" x14ac:dyDescent="0.2">
      <c r="B22" s="19" t="str">
        <f>HYPERLINK("#'0_Opérations_entretien'!A82", "Nombre d'opérations d'entretien manuelles de la culture et/ou des abris bas")</f>
        <v>Nombre d'opérations d'entretien manuelles de la culture et/ou des abris bas</v>
      </c>
      <c r="C22">
        <v>82</v>
      </c>
    </row>
    <row r="23" spans="1:3" x14ac:dyDescent="0.2">
      <c r="B23" s="19" t="str">
        <f>HYPERLINK("#'0_Opérations_entretien'!A109", "Opérations d'entretien des cultures sous serre ou abri haut")</f>
        <v>Opérations d'entretien des cultures sous serre ou abri haut</v>
      </c>
      <c r="C23">
        <v>108</v>
      </c>
    </row>
    <row r="24" spans="1:3" x14ac:dyDescent="0.2">
      <c r="B24" s="19" t="str">
        <f>HYPERLINK("#'0_Opérations_entretien'!A128", "Nombre d'opérations d'entretien des cultures sous serre ou abri haut")</f>
        <v>Nombre d'opérations d'entretien des cultures sous serre ou abri haut</v>
      </c>
      <c r="C24">
        <v>127</v>
      </c>
    </row>
    <row r="25" spans="1:3" x14ac:dyDescent="0.2">
      <c r="B25" s="19" t="str">
        <f>HYPERLINK("#'0_Opérations_entretien'!A147", "Nombre d'opérations d'entretien manuelle des cultures sous abris haut")</f>
        <v>Nombre d'opérations d'entretien manuelle des cultures sous abris haut</v>
      </c>
      <c r="C25">
        <v>146</v>
      </c>
    </row>
    <row r="26" spans="1:3" x14ac:dyDescent="0.2">
      <c r="B26" s="19" t="str">
        <f>HYPERLINK("#'0_Opérations_entretien'!A166", "Opérations d'entretien des cultures sous hors-sol")</f>
        <v>Opérations d'entretien des cultures sous hors-sol</v>
      </c>
      <c r="C26">
        <v>165</v>
      </c>
    </row>
    <row r="27" spans="1:3" x14ac:dyDescent="0.2">
      <c r="B27" s="19" t="str">
        <f>HYPERLINK("#'0_Opérations_entretien'!A183", "Nombre d'opérations d'entretien des cultures hors-sol")</f>
        <v>Nombre d'opérations d'entretien des cultures hors-sol</v>
      </c>
      <c r="C27">
        <v>182</v>
      </c>
    </row>
    <row r="28" spans="1:3" x14ac:dyDescent="0.2">
      <c r="B28" s="19" t="str">
        <f>HYPERLINK("#'0_Opérations_entretien'!A200", "Nombre d'opérations d'entretien manuelle des cultures hors-sol")</f>
        <v>Nombre d'opérations d'entretien manuelle des cultures hors-sol</v>
      </c>
      <c r="C28">
        <v>199</v>
      </c>
    </row>
    <row r="29" spans="1:3" x14ac:dyDescent="0.2">
      <c r="A29" s="10" t="str">
        <f>HYPERLINK("#'1_Fumure_minéral'!A1", "1_Fumure_minéral")</f>
        <v>1_Fumure_minéral</v>
      </c>
      <c r="B29" s="10" t="str">
        <f>HYPERLINK("#'1_Fumure_minéral'!A1", "Apport de fumure minérale en éléments majeurs (N, P, K, S, Mg)")</f>
        <v>Apport de fumure minérale en éléments majeurs (N, P, K, S, Mg)</v>
      </c>
      <c r="C29">
        <v>1</v>
      </c>
    </row>
    <row r="30" spans="1:3" x14ac:dyDescent="0.2">
      <c r="B30" s="10" t="str">
        <f>HYPERLINK("#'1_Fumure_minéral'!A29", "Nombre de passages de fumure minérale (au moins un élément N, P,  K, S, Mg) sur le cycle de production")</f>
        <v>Nombre de passages de fumure minérale (au moins un élément N, P,  K, S, Mg) sur le cycle de production</v>
      </c>
      <c r="C30">
        <v>29</v>
      </c>
    </row>
    <row r="31" spans="1:3" x14ac:dyDescent="0.2">
      <c r="B31" s="10" t="str">
        <f>HYPERLINK("#'1_Fumure_minéral'!A57", "Durée de la fertilisation minérale")</f>
        <v>Durée de la fertilisation minérale</v>
      </c>
      <c r="C31">
        <v>57</v>
      </c>
    </row>
    <row r="32" spans="1:3" x14ac:dyDescent="0.2">
      <c r="B32" s="19" t="str">
        <f>HYPERLINK("#'1_Fumure_minéral'!A68", "Connaissance du nombre total d'unités par ha apportées en éléments minéraux (N, P, K, S, Mg)")</f>
        <v>Connaissance du nombre total d'unités par ha apportées en éléments minéraux (N, P, K, S, Mg)</v>
      </c>
      <c r="C32">
        <v>68</v>
      </c>
    </row>
    <row r="33" spans="1:3" x14ac:dyDescent="0.2">
      <c r="B33" s="19" t="str">
        <f>HYPERLINK("#'1_Fumure_minéral'!A79", "Nombre de passages avec N, P,  K, S, Mg sur le cycle de production")</f>
        <v>Nombre de passages avec N, P,  K, S, Mg sur le cycle de production</v>
      </c>
      <c r="C33">
        <v>79</v>
      </c>
    </row>
    <row r="34" spans="1:3" x14ac:dyDescent="0.2">
      <c r="B34" s="19" t="str">
        <f>HYPERLINK("#'1_Fumure_minéral'!A90", "Apports moyens sur l'ensemble des parcelles")</f>
        <v>Apports moyens sur l'ensemble des parcelles</v>
      </c>
      <c r="C34">
        <v>90</v>
      </c>
    </row>
    <row r="35" spans="1:3" x14ac:dyDescent="0.2">
      <c r="B35" s="19" t="str">
        <f>HYPERLINK("#'1_Fumure_minéral'!A120", "Révision de la dose d'azote en cours de culture (1)")</f>
        <v>Révision de la dose d'azote en cours de culture (1)</v>
      </c>
      <c r="C35">
        <v>120</v>
      </c>
    </row>
    <row r="36" spans="1:3" x14ac:dyDescent="0.2">
      <c r="B36" s="19" t="str">
        <f>HYPERLINK("#'1_Fumure_minéral'!A152", "Apport en micro-éléments")</f>
        <v>Apport en micro-éléments</v>
      </c>
      <c r="C36">
        <v>152</v>
      </c>
    </row>
    <row r="37" spans="1:3" x14ac:dyDescent="0.2">
      <c r="B37" s="19" t="str">
        <f>HYPERLINK("#'1_Fumure_minéral'!A182", "Type d'apports de la fumure minérale sur les cultures de pleine terre avec plus de 10 apports sur la campagne (1)")</f>
        <v>Type d'apports de la fumure minérale sur les cultures de pleine terre avec plus de 10 apports sur la campagne (1)</v>
      </c>
      <c r="C37">
        <v>182</v>
      </c>
    </row>
    <row r="38" spans="1:3" x14ac:dyDescent="0.2">
      <c r="B38" s="19" t="str">
        <f>HYPERLINK("#'1_Fumure_minéral'!A196", "Type principal d'apports de la fumure minérale sur les cultures de pleine terre avec plus de 10 apports")</f>
        <v>Type principal d'apports de la fumure minérale sur les cultures de pleine terre avec plus de 10 apports</v>
      </c>
      <c r="C38">
        <v>196</v>
      </c>
    </row>
    <row r="39" spans="1:3" x14ac:dyDescent="0.2">
      <c r="B39" s="19" t="str">
        <f>HYPERLINK("#'1_Fumure_minéral'!A208", "Types d'apports de la fumure minérale sur les cultures hors-sol (1)")</f>
        <v>Types d'apports de la fumure minérale sur les cultures hors-sol (1)</v>
      </c>
      <c r="C39">
        <v>208</v>
      </c>
    </row>
    <row r="40" spans="1:3" x14ac:dyDescent="0.2">
      <c r="B40" s="19" t="str">
        <f>HYPERLINK("#'1_Fumure_minéral'!A222", "Type principal d'apports de la fumure minérale sur les cultures hors-sol")</f>
        <v>Type principal d'apports de la fumure minérale sur les cultures hors-sol</v>
      </c>
      <c r="C40">
        <v>222</v>
      </c>
    </row>
    <row r="41" spans="1:3" x14ac:dyDescent="0.2">
      <c r="B41" s="19" t="str">
        <f>HYPERLINK("#'1_Fumure_minéral'!A235", "Epandages réalisés manuellement")</f>
        <v>Epandages réalisés manuellement</v>
      </c>
      <c r="C41">
        <v>235</v>
      </c>
    </row>
    <row r="42" spans="1:3" x14ac:dyDescent="0.2">
      <c r="A42" s="10" t="str">
        <f>HYPERLINK("#'2_Fumure_orga_amendt'!A1", "2_Fumure_orga_amendt")</f>
        <v>2_Fumure_orga_amendt</v>
      </c>
      <c r="B42" s="10" t="str">
        <f>HYPERLINK("#'2_Fumure_orga_amendt'!A1", "Apport de fumure organique et/ou amendements calcaires et magnésiens")</f>
        <v>Apport de fumure organique et/ou amendements calcaires et magnésiens</v>
      </c>
      <c r="C42">
        <v>1</v>
      </c>
    </row>
    <row r="43" spans="1:3" s="37" customFormat="1" x14ac:dyDescent="0.2">
      <c r="A43" s="54"/>
      <c r="B43" s="19" t="str">
        <f>HYPERLINK("#'2_Fumure_orga_amendt'!A29", "Nombre moyen d'apports sur les parcelles fertilisées avec une fumure organique")</f>
        <v>Nombre moyen d'apports sur les parcelles fertilisées avec une fumure organique</v>
      </c>
      <c r="C43" s="53">
        <v>29</v>
      </c>
    </row>
    <row r="44" spans="1:3" s="37" customFormat="1" x14ac:dyDescent="0.2">
      <c r="A44" s="54"/>
      <c r="B44" s="19" t="str">
        <f>HYPERLINK("#'2_Fumure_orga_amendt'!A57", "Apports moyens d'azote sur les parcelles fertilisées avec une fumure organique")</f>
        <v>Apports moyens d'azote sur les parcelles fertilisées avec une fumure organique</v>
      </c>
      <c r="C44" s="53">
        <v>57</v>
      </c>
    </row>
    <row r="45" spans="1:3" x14ac:dyDescent="0.2">
      <c r="A45" s="10" t="str">
        <f>HYPERLINK("#'3_Trait_phyto'!A1", "3_Trait_phyto")</f>
        <v>3_Trait_phyto</v>
      </c>
      <c r="B45" s="19" t="str">
        <f>HYPERLINK("#'3_Trait_phyto'!A33", "Nombre de traitements et part de surface traitée avec une méthode de lutte alternative")</f>
        <v>Nombre de traitements et part de surface traitée avec une méthode de lutte alternative</v>
      </c>
      <c r="C45">
        <v>1</v>
      </c>
    </row>
    <row r="46" spans="1:3" x14ac:dyDescent="0.2">
      <c r="A46" s="10"/>
      <c r="B46" s="19" t="str">
        <f>HYPERLINK("#'3_Trait_phyto'!A32", "Part des surfaces  recevant au moins un traitement ou implantées avec des semences ayant été traitées")</f>
        <v>Part des surfaces  recevant au moins un traitement ou implantées avec des semences ayant été traitées</v>
      </c>
      <c r="C46">
        <v>32</v>
      </c>
    </row>
    <row r="47" spans="1:3" x14ac:dyDescent="0.2">
      <c r="A47" s="10"/>
      <c r="B47" s="19" t="str">
        <f>HYPERLINK("#'3_Trait_phyto'!A62", "Nombre moyen de traitements par espèce,  mode de conduite et par type de traitement")</f>
        <v>Nombre moyen de traitements par espèce,  mode de conduite et par type de traitement</v>
      </c>
      <c r="C47">
        <v>62</v>
      </c>
    </row>
    <row r="48" spans="1:3" x14ac:dyDescent="0.2">
      <c r="A48" s="10" t="str">
        <f>HYPERLINK("#'4_Prépa_sol'!A1", "4_Prépa_sol")</f>
        <v>4_Prépa_sol</v>
      </c>
      <c r="B48" s="10" t="str">
        <f>HYPERLINK("#'4_Prépa_sol'!A1", "Intervention de préparation et d'entretien du sol")</f>
        <v>Intervention de préparation et d'entretien du sol</v>
      </c>
      <c r="C48">
        <v>1</v>
      </c>
    </row>
  </sheetData>
  <mergeCells count="10">
    <mergeCell ref="A11:B11"/>
    <mergeCell ref="A12:B12"/>
    <mergeCell ref="A13:B13"/>
    <mergeCell ref="A14:B14"/>
    <mergeCell ref="A16:B16"/>
    <mergeCell ref="A1:B1"/>
    <mergeCell ref="A4:B4"/>
    <mergeCell ref="A5:B5"/>
    <mergeCell ref="A7:B7"/>
    <mergeCell ref="A9:B9"/>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14"/>
  <sheetViews>
    <sheetView topLeftCell="A166" workbookViewId="0">
      <selection activeCell="M195" sqref="M195"/>
    </sheetView>
  </sheetViews>
  <sheetFormatPr baseColWidth="10" defaultRowHeight="12.75" x14ac:dyDescent="0.2"/>
  <cols>
    <col min="1" max="2" width="22.7109375" customWidth="1"/>
    <col min="3" max="21" width="14.7109375" customWidth="1"/>
  </cols>
  <sheetData>
    <row r="1" spans="1:3" ht="15.75" x14ac:dyDescent="0.2">
      <c r="A1" s="11" t="s">
        <v>157</v>
      </c>
    </row>
    <row r="2" spans="1:3" x14ac:dyDescent="0.2">
      <c r="A2" s="12" t="s">
        <v>11</v>
      </c>
    </row>
    <row r="4" spans="1:3" ht="15" x14ac:dyDescent="0.2">
      <c r="A4" s="13" t="s">
        <v>12</v>
      </c>
      <c r="B4" s="13" t="s">
        <v>13</v>
      </c>
      <c r="C4" s="13" t="s">
        <v>98</v>
      </c>
    </row>
    <row r="5" spans="1:3" x14ac:dyDescent="0.2">
      <c r="A5" t="s">
        <v>33</v>
      </c>
      <c r="B5" t="s">
        <v>34</v>
      </c>
      <c r="C5" s="14">
        <v>47</v>
      </c>
    </row>
    <row r="6" spans="1:3" x14ac:dyDescent="0.2">
      <c r="A6" t="s">
        <v>37</v>
      </c>
      <c r="B6" t="s">
        <v>34</v>
      </c>
      <c r="C6" s="14">
        <v>13</v>
      </c>
    </row>
    <row r="7" spans="1:3" x14ac:dyDescent="0.2">
      <c r="A7" t="s">
        <v>38</v>
      </c>
      <c r="B7" t="s">
        <v>34</v>
      </c>
      <c r="C7" s="14">
        <v>19</v>
      </c>
    </row>
    <row r="8" spans="1:3" x14ac:dyDescent="0.2">
      <c r="A8" t="s">
        <v>40</v>
      </c>
      <c r="B8" t="s">
        <v>34</v>
      </c>
      <c r="C8" s="14">
        <v>2</v>
      </c>
    </row>
    <row r="9" spans="1:3" x14ac:dyDescent="0.2">
      <c r="A9" t="s">
        <v>41</v>
      </c>
      <c r="B9" t="s">
        <v>42</v>
      </c>
      <c r="C9" s="14">
        <v>87</v>
      </c>
    </row>
    <row r="10" spans="1:3" x14ac:dyDescent="0.2">
      <c r="A10" t="s">
        <v>41</v>
      </c>
      <c r="B10" t="s">
        <v>66</v>
      </c>
      <c r="C10" s="14">
        <v>94</v>
      </c>
    </row>
    <row r="11" spans="1:3" x14ac:dyDescent="0.2">
      <c r="A11" t="s">
        <v>41</v>
      </c>
      <c r="B11" t="s">
        <v>34</v>
      </c>
      <c r="C11" s="14">
        <v>90</v>
      </c>
    </row>
    <row r="12" spans="1:3" x14ac:dyDescent="0.2">
      <c r="A12" t="s">
        <v>44</v>
      </c>
      <c r="B12" t="s">
        <v>42</v>
      </c>
      <c r="C12" s="14">
        <v>100</v>
      </c>
    </row>
    <row r="13" spans="1:3" x14ac:dyDescent="0.2">
      <c r="A13" t="s">
        <v>44</v>
      </c>
      <c r="B13" t="s">
        <v>66</v>
      </c>
      <c r="C13" s="14">
        <v>100</v>
      </c>
    </row>
    <row r="14" spans="1:3" x14ac:dyDescent="0.2">
      <c r="A14" t="s">
        <v>44</v>
      </c>
      <c r="B14" t="s">
        <v>34</v>
      </c>
      <c r="C14" s="14">
        <v>100</v>
      </c>
    </row>
    <row r="15" spans="1:3" x14ac:dyDescent="0.2">
      <c r="A15" t="s">
        <v>46</v>
      </c>
      <c r="B15" t="s">
        <v>34</v>
      </c>
      <c r="C15" s="14">
        <v>32</v>
      </c>
    </row>
    <row r="16" spans="1:3" x14ac:dyDescent="0.2">
      <c r="A16" t="s">
        <v>47</v>
      </c>
      <c r="B16" t="s">
        <v>34</v>
      </c>
      <c r="C16" s="14">
        <v>50</v>
      </c>
    </row>
    <row r="17" spans="1:19" x14ac:dyDescent="0.2">
      <c r="A17" t="s">
        <v>48</v>
      </c>
      <c r="B17" t="s">
        <v>42</v>
      </c>
      <c r="C17" s="14">
        <v>45</v>
      </c>
    </row>
    <row r="18" spans="1:19" x14ac:dyDescent="0.2">
      <c r="A18" t="s">
        <v>48</v>
      </c>
      <c r="B18" t="s">
        <v>66</v>
      </c>
      <c r="C18" s="14">
        <v>94</v>
      </c>
    </row>
    <row r="19" spans="1:19" x14ac:dyDescent="0.2">
      <c r="A19" t="s">
        <v>48</v>
      </c>
      <c r="B19" t="s">
        <v>34</v>
      </c>
      <c r="C19" s="14">
        <v>56</v>
      </c>
    </row>
    <row r="20" spans="1:19" x14ac:dyDescent="0.2">
      <c r="A20" t="s">
        <v>49</v>
      </c>
      <c r="B20" t="s">
        <v>34</v>
      </c>
      <c r="C20" s="14">
        <v>87</v>
      </c>
    </row>
    <row r="21" spans="1:19" x14ac:dyDescent="0.2">
      <c r="A21" t="s">
        <v>50</v>
      </c>
      <c r="B21" t="s">
        <v>42</v>
      </c>
      <c r="C21" s="14">
        <v>59</v>
      </c>
    </row>
    <row r="22" spans="1:19" x14ac:dyDescent="0.2">
      <c r="A22" t="s">
        <v>50</v>
      </c>
      <c r="B22" t="s">
        <v>66</v>
      </c>
      <c r="C22" s="14">
        <v>98</v>
      </c>
    </row>
    <row r="23" spans="1:19" x14ac:dyDescent="0.2">
      <c r="A23" t="s">
        <v>50</v>
      </c>
      <c r="B23" t="s">
        <v>34</v>
      </c>
      <c r="C23" s="14">
        <v>67</v>
      </c>
    </row>
    <row r="24" spans="1:19" x14ac:dyDescent="0.2">
      <c r="A24" s="15"/>
      <c r="B24" s="15"/>
      <c r="C24" s="15"/>
    </row>
    <row r="25" spans="1:19" x14ac:dyDescent="0.2">
      <c r="A25" s="18" t="s">
        <v>158</v>
      </c>
    </row>
    <row r="26" spans="1:19" x14ac:dyDescent="0.2">
      <c r="A26" s="16" t="s">
        <v>100</v>
      </c>
    </row>
    <row r="27" spans="1:19" x14ac:dyDescent="0.2">
      <c r="A27" s="17" t="s">
        <v>53</v>
      </c>
    </row>
    <row r="29" spans="1:19" ht="15.75" x14ac:dyDescent="0.2">
      <c r="A29" s="4" t="s">
        <v>10</v>
      </c>
      <c r="L29" s="10" t="str">
        <f>HYPERLINK("#'Sommaire'!A1", "Retour sommaire")</f>
        <v>Retour sommaire</v>
      </c>
    </row>
    <row r="30" spans="1:19" x14ac:dyDescent="0.2">
      <c r="A30" s="5" t="s">
        <v>11</v>
      </c>
    </row>
    <row r="32" spans="1:19" x14ac:dyDescent="0.2">
      <c r="A32" s="63" t="s">
        <v>12</v>
      </c>
      <c r="B32" s="63" t="s">
        <v>13</v>
      </c>
      <c r="C32" s="63" t="s">
        <v>14</v>
      </c>
      <c r="D32" s="63" t="s">
        <v>15</v>
      </c>
      <c r="E32" s="63" t="s">
        <v>16</v>
      </c>
      <c r="F32" s="63" t="s">
        <v>17</v>
      </c>
      <c r="G32" s="63" t="s">
        <v>18</v>
      </c>
      <c r="H32" s="63" t="s">
        <v>19</v>
      </c>
      <c r="I32" s="63" t="s">
        <v>20</v>
      </c>
      <c r="J32" s="63" t="s">
        <v>21</v>
      </c>
      <c r="K32" s="63" t="s">
        <v>22</v>
      </c>
      <c r="L32" s="63" t="s">
        <v>23</v>
      </c>
      <c r="M32" s="63" t="s">
        <v>24</v>
      </c>
      <c r="N32" s="63" t="s">
        <v>25</v>
      </c>
      <c r="O32" s="63" t="s">
        <v>25</v>
      </c>
      <c r="P32" s="63" t="s">
        <v>26</v>
      </c>
      <c r="Q32" s="63" t="s">
        <v>26</v>
      </c>
      <c r="R32" s="63" t="s">
        <v>27</v>
      </c>
      <c r="S32" s="63" t="s">
        <v>28</v>
      </c>
    </row>
    <row r="33" spans="1:19" ht="90" x14ac:dyDescent="0.2">
      <c r="A33" s="63" t="s">
        <v>12</v>
      </c>
      <c r="B33" s="63" t="s">
        <v>13</v>
      </c>
      <c r="C33" s="63" t="s">
        <v>14</v>
      </c>
      <c r="D33" s="63" t="s">
        <v>15</v>
      </c>
      <c r="E33" s="63" t="s">
        <v>16</v>
      </c>
      <c r="F33" s="63" t="s">
        <v>17</v>
      </c>
      <c r="G33" s="63" t="s">
        <v>18</v>
      </c>
      <c r="H33" s="63" t="s">
        <v>19</v>
      </c>
      <c r="I33" s="63" t="s">
        <v>20</v>
      </c>
      <c r="J33" s="63" t="s">
        <v>21</v>
      </c>
      <c r="K33" s="63" t="s">
        <v>22</v>
      </c>
      <c r="L33" s="63" t="s">
        <v>23</v>
      </c>
      <c r="M33" s="63" t="s">
        <v>24</v>
      </c>
      <c r="N33" s="1" t="s">
        <v>29</v>
      </c>
      <c r="O33" s="1" t="s">
        <v>30</v>
      </c>
      <c r="P33" s="1" t="s">
        <v>31</v>
      </c>
      <c r="Q33" s="1" t="s">
        <v>32</v>
      </c>
      <c r="R33" s="63" t="s">
        <v>27</v>
      </c>
      <c r="S33" s="63" t="s">
        <v>28</v>
      </c>
    </row>
    <row r="34" spans="1:19" x14ac:dyDescent="0.2">
      <c r="A34" t="s">
        <v>33</v>
      </c>
      <c r="B34" t="s">
        <v>34</v>
      </c>
      <c r="C34" s="14" t="s">
        <v>35</v>
      </c>
      <c r="D34" s="14">
        <v>0</v>
      </c>
      <c r="E34" s="14" t="s">
        <v>35</v>
      </c>
      <c r="F34" s="14">
        <v>0</v>
      </c>
      <c r="G34" s="14" t="s">
        <v>162</v>
      </c>
      <c r="H34" s="14">
        <v>13</v>
      </c>
      <c r="I34" s="14" t="s">
        <v>35</v>
      </c>
      <c r="J34" s="14" t="s">
        <v>35</v>
      </c>
      <c r="K34" s="14">
        <v>0</v>
      </c>
      <c r="L34" s="14" t="s">
        <v>35</v>
      </c>
      <c r="M34" s="14" t="s">
        <v>35</v>
      </c>
      <c r="N34" s="14">
        <v>3</v>
      </c>
      <c r="O34" s="14">
        <v>35</v>
      </c>
      <c r="P34" s="14">
        <v>0</v>
      </c>
      <c r="Q34" s="14" t="s">
        <v>35</v>
      </c>
      <c r="R34" s="14" t="s">
        <v>35</v>
      </c>
      <c r="S34" s="14" t="s">
        <v>35</v>
      </c>
    </row>
    <row r="35" spans="1:19" x14ac:dyDescent="0.2">
      <c r="A35" t="s">
        <v>37</v>
      </c>
      <c r="B35" t="s">
        <v>34</v>
      </c>
      <c r="C35" s="14" t="s">
        <v>35</v>
      </c>
      <c r="D35" s="14" t="s">
        <v>35</v>
      </c>
      <c r="E35" s="14" t="s">
        <v>35</v>
      </c>
      <c r="F35" s="14" t="s">
        <v>35</v>
      </c>
      <c r="G35" s="14" t="s">
        <v>162</v>
      </c>
      <c r="H35" s="14" t="s">
        <v>162</v>
      </c>
      <c r="I35" s="14" t="s">
        <v>35</v>
      </c>
      <c r="J35" s="14">
        <v>0</v>
      </c>
      <c r="K35" s="14" t="s">
        <v>35</v>
      </c>
      <c r="L35" s="14">
        <v>1</v>
      </c>
      <c r="M35" s="14" t="s">
        <v>35</v>
      </c>
      <c r="N35" s="14" t="s">
        <v>35</v>
      </c>
      <c r="O35" s="14">
        <v>12</v>
      </c>
      <c r="P35" s="14">
        <v>0</v>
      </c>
      <c r="Q35" s="14" t="s">
        <v>35</v>
      </c>
      <c r="R35" s="14" t="s">
        <v>35</v>
      </c>
      <c r="S35" s="14">
        <v>0</v>
      </c>
    </row>
    <row r="36" spans="1:19" x14ac:dyDescent="0.2">
      <c r="A36" t="s">
        <v>38</v>
      </c>
      <c r="B36" t="s">
        <v>34</v>
      </c>
      <c r="C36" s="14" t="s">
        <v>35</v>
      </c>
      <c r="D36" s="14">
        <v>0</v>
      </c>
      <c r="E36" s="14" t="s">
        <v>35</v>
      </c>
      <c r="F36" s="14" t="s">
        <v>35</v>
      </c>
      <c r="G36" s="14" t="s">
        <v>162</v>
      </c>
      <c r="H36" s="14" t="s">
        <v>162</v>
      </c>
      <c r="I36" s="14" t="s">
        <v>35</v>
      </c>
      <c r="J36" s="14" t="s">
        <v>35</v>
      </c>
      <c r="K36" s="14" t="s">
        <v>35</v>
      </c>
      <c r="L36" s="14">
        <v>0</v>
      </c>
      <c r="M36" s="14" t="s">
        <v>35</v>
      </c>
      <c r="N36" s="14">
        <v>1</v>
      </c>
      <c r="O36" s="14">
        <v>18</v>
      </c>
      <c r="P36" s="14">
        <v>0</v>
      </c>
      <c r="Q36" s="14" t="s">
        <v>35</v>
      </c>
      <c r="R36" s="14" t="s">
        <v>35</v>
      </c>
      <c r="S36" s="14">
        <v>0</v>
      </c>
    </row>
    <row r="37" spans="1:19" x14ac:dyDescent="0.2">
      <c r="A37" t="s">
        <v>40</v>
      </c>
      <c r="B37" t="s">
        <v>34</v>
      </c>
      <c r="C37" s="14" t="s">
        <v>35</v>
      </c>
      <c r="D37" s="14" t="s">
        <v>35</v>
      </c>
      <c r="E37" s="14" t="s">
        <v>35</v>
      </c>
      <c r="F37" s="14" t="s">
        <v>35</v>
      </c>
      <c r="G37" s="14" t="s">
        <v>162</v>
      </c>
      <c r="H37" s="14" t="s">
        <v>162</v>
      </c>
      <c r="I37" s="14" t="s">
        <v>35</v>
      </c>
      <c r="J37" s="14" t="s">
        <v>35</v>
      </c>
      <c r="K37" s="14" t="s">
        <v>35</v>
      </c>
      <c r="L37" s="14" t="s">
        <v>35</v>
      </c>
      <c r="M37" s="14" t="s">
        <v>35</v>
      </c>
      <c r="N37" s="14" t="s">
        <v>35</v>
      </c>
      <c r="O37" s="14">
        <v>2</v>
      </c>
      <c r="P37" s="14" t="s">
        <v>35</v>
      </c>
      <c r="Q37" s="14" t="s">
        <v>35</v>
      </c>
      <c r="R37" s="14" t="s">
        <v>35</v>
      </c>
      <c r="S37" s="14" t="s">
        <v>35</v>
      </c>
    </row>
    <row r="38" spans="1:19" x14ac:dyDescent="0.2">
      <c r="A38" t="s">
        <v>41</v>
      </c>
      <c r="B38" t="s">
        <v>42</v>
      </c>
      <c r="C38" s="14" t="s">
        <v>35</v>
      </c>
      <c r="D38" s="14">
        <v>28</v>
      </c>
      <c r="E38" s="14" t="s">
        <v>35</v>
      </c>
      <c r="F38" s="14">
        <v>3</v>
      </c>
      <c r="G38" s="14" t="s">
        <v>162</v>
      </c>
      <c r="H38" s="14" t="s">
        <v>162</v>
      </c>
      <c r="I38" s="14" t="s">
        <v>35</v>
      </c>
      <c r="J38" s="14">
        <v>8</v>
      </c>
      <c r="K38" s="14">
        <v>1</v>
      </c>
      <c r="L38" s="14">
        <v>21</v>
      </c>
      <c r="M38" s="14">
        <v>12</v>
      </c>
      <c r="N38" s="14">
        <v>2</v>
      </c>
      <c r="O38" s="14">
        <v>84</v>
      </c>
      <c r="P38" s="14">
        <v>15</v>
      </c>
      <c r="Q38" s="14">
        <v>58</v>
      </c>
      <c r="R38" s="14" t="s">
        <v>35</v>
      </c>
      <c r="S38" s="14">
        <v>3</v>
      </c>
    </row>
    <row r="39" spans="1:19" x14ac:dyDescent="0.2">
      <c r="A39" t="s">
        <v>44</v>
      </c>
      <c r="B39" t="s">
        <v>42</v>
      </c>
      <c r="C39" s="14" t="s">
        <v>35</v>
      </c>
      <c r="D39" s="14">
        <v>44</v>
      </c>
      <c r="E39" s="14" t="s">
        <v>35</v>
      </c>
      <c r="F39" s="14" t="s">
        <v>35</v>
      </c>
      <c r="G39" s="14" t="s">
        <v>35</v>
      </c>
      <c r="H39" s="14" t="s">
        <v>162</v>
      </c>
      <c r="I39" s="14" t="s">
        <v>35</v>
      </c>
      <c r="J39" s="14">
        <v>37</v>
      </c>
      <c r="K39" s="14" t="s">
        <v>35</v>
      </c>
      <c r="L39" s="14">
        <v>1</v>
      </c>
      <c r="M39" s="14">
        <v>29</v>
      </c>
      <c r="N39" s="14" t="s">
        <v>35</v>
      </c>
      <c r="O39" s="14">
        <v>99</v>
      </c>
      <c r="P39" s="14">
        <v>7</v>
      </c>
      <c r="Q39" s="14">
        <v>0</v>
      </c>
      <c r="R39" s="14" t="s">
        <v>35</v>
      </c>
      <c r="S39" s="14">
        <v>2</v>
      </c>
    </row>
    <row r="40" spans="1:19" x14ac:dyDescent="0.2">
      <c r="A40" t="s">
        <v>46</v>
      </c>
      <c r="B40" t="s">
        <v>34</v>
      </c>
      <c r="C40" s="14" t="s">
        <v>35</v>
      </c>
      <c r="D40" s="14">
        <v>0</v>
      </c>
      <c r="E40" s="14" t="s">
        <v>35</v>
      </c>
      <c r="F40" s="14">
        <v>0</v>
      </c>
      <c r="G40" s="14" t="s">
        <v>162</v>
      </c>
      <c r="H40" s="14" t="s">
        <v>162</v>
      </c>
      <c r="I40" s="14" t="s">
        <v>35</v>
      </c>
      <c r="J40" s="14" t="s">
        <v>35</v>
      </c>
      <c r="K40" s="14">
        <v>0</v>
      </c>
      <c r="L40" s="14">
        <v>8</v>
      </c>
      <c r="M40" s="14" t="s">
        <v>35</v>
      </c>
      <c r="N40" s="14">
        <v>2</v>
      </c>
      <c r="O40" s="14">
        <v>22</v>
      </c>
      <c r="P40" s="14">
        <v>0</v>
      </c>
      <c r="Q40" s="14" t="s">
        <v>35</v>
      </c>
      <c r="R40" s="14" t="s">
        <v>35</v>
      </c>
      <c r="S40" s="14">
        <v>0</v>
      </c>
    </row>
    <row r="41" spans="1:19" x14ac:dyDescent="0.2">
      <c r="A41" t="s">
        <v>47</v>
      </c>
      <c r="B41" t="s">
        <v>34</v>
      </c>
      <c r="C41" s="14">
        <v>0</v>
      </c>
      <c r="D41" s="14">
        <v>0</v>
      </c>
      <c r="E41" s="14" t="s">
        <v>35</v>
      </c>
      <c r="F41" s="14">
        <v>0</v>
      </c>
      <c r="G41" s="14" t="s">
        <v>162</v>
      </c>
      <c r="H41" s="14" t="s">
        <v>162</v>
      </c>
      <c r="I41" s="14" t="s">
        <v>35</v>
      </c>
      <c r="J41" s="14">
        <v>3</v>
      </c>
      <c r="K41" s="14">
        <v>1</v>
      </c>
      <c r="L41" s="14" t="s">
        <v>35</v>
      </c>
      <c r="M41" s="14">
        <v>2</v>
      </c>
      <c r="N41" s="14">
        <v>0</v>
      </c>
      <c r="O41" s="14">
        <v>48</v>
      </c>
      <c r="P41" s="14">
        <v>2</v>
      </c>
      <c r="Q41" s="14">
        <v>0</v>
      </c>
      <c r="R41" s="14" t="s">
        <v>35</v>
      </c>
      <c r="S41" s="14">
        <v>0</v>
      </c>
    </row>
    <row r="42" spans="1:19" x14ac:dyDescent="0.2">
      <c r="A42" t="s">
        <v>48</v>
      </c>
      <c r="B42" t="s">
        <v>42</v>
      </c>
      <c r="C42" s="14" t="s">
        <v>35</v>
      </c>
      <c r="D42" s="14">
        <v>3</v>
      </c>
      <c r="E42" s="14" t="s">
        <v>35</v>
      </c>
      <c r="F42" s="14" t="s">
        <v>35</v>
      </c>
      <c r="G42" s="14" t="s">
        <v>162</v>
      </c>
      <c r="H42" s="14" t="s">
        <v>162</v>
      </c>
      <c r="I42" s="14" t="s">
        <v>35</v>
      </c>
      <c r="J42" s="14" t="s">
        <v>35</v>
      </c>
      <c r="K42" s="14">
        <v>0</v>
      </c>
      <c r="L42" s="14">
        <v>2</v>
      </c>
      <c r="M42" s="14" t="s">
        <v>35</v>
      </c>
      <c r="N42" s="14">
        <v>7</v>
      </c>
      <c r="O42" s="14">
        <v>37</v>
      </c>
      <c r="P42" s="14">
        <v>0</v>
      </c>
      <c r="Q42" s="14" t="s">
        <v>35</v>
      </c>
      <c r="R42" s="14" t="s">
        <v>35</v>
      </c>
      <c r="S42" s="14">
        <v>1</v>
      </c>
    </row>
    <row r="43" spans="1:19" x14ac:dyDescent="0.2">
      <c r="A43" t="s">
        <v>49</v>
      </c>
      <c r="B43" t="s">
        <v>34</v>
      </c>
      <c r="C43" s="14" t="s">
        <v>35</v>
      </c>
      <c r="D43" s="14">
        <v>32</v>
      </c>
      <c r="E43" s="14" t="s">
        <v>35</v>
      </c>
      <c r="F43" s="14">
        <v>9</v>
      </c>
      <c r="G43" s="14" t="s">
        <v>162</v>
      </c>
      <c r="H43" s="14" t="s">
        <v>162</v>
      </c>
      <c r="I43" s="14" t="s">
        <v>35</v>
      </c>
      <c r="J43" s="14" t="s">
        <v>35</v>
      </c>
      <c r="K43" s="14" t="s">
        <v>35</v>
      </c>
      <c r="L43" s="14" t="s">
        <v>35</v>
      </c>
      <c r="M43" s="14" t="s">
        <v>35</v>
      </c>
      <c r="N43" s="14">
        <v>0</v>
      </c>
      <c r="O43" s="14">
        <v>62</v>
      </c>
      <c r="P43" s="14" t="s">
        <v>35</v>
      </c>
      <c r="Q43" s="14" t="s">
        <v>35</v>
      </c>
      <c r="R43" s="14" t="s">
        <v>35</v>
      </c>
      <c r="S43" s="14">
        <v>23</v>
      </c>
    </row>
    <row r="44" spans="1:19" x14ac:dyDescent="0.2">
      <c r="A44" t="s">
        <v>50</v>
      </c>
      <c r="B44" t="s">
        <v>42</v>
      </c>
      <c r="C44" s="14">
        <v>13</v>
      </c>
      <c r="D44" s="14">
        <v>1</v>
      </c>
      <c r="E44" s="14">
        <v>0</v>
      </c>
      <c r="F44" s="14">
        <v>1</v>
      </c>
      <c r="G44" s="14">
        <v>0</v>
      </c>
      <c r="H44" s="14" t="s">
        <v>162</v>
      </c>
      <c r="I44" s="14" t="s">
        <v>35</v>
      </c>
      <c r="J44" s="14">
        <v>6</v>
      </c>
      <c r="K44" s="14">
        <v>1</v>
      </c>
      <c r="L44" s="14">
        <v>4</v>
      </c>
      <c r="M44" s="14">
        <v>1</v>
      </c>
      <c r="N44" s="14">
        <v>1</v>
      </c>
      <c r="O44" s="14">
        <v>48</v>
      </c>
      <c r="P44" s="14">
        <v>6</v>
      </c>
      <c r="Q44" s="14">
        <v>5</v>
      </c>
      <c r="R44" s="14" t="s">
        <v>35</v>
      </c>
      <c r="S44" s="14">
        <v>6</v>
      </c>
    </row>
    <row r="45" spans="1:19" x14ac:dyDescent="0.2">
      <c r="A45" s="7"/>
      <c r="B45" s="7"/>
      <c r="C45" s="7"/>
      <c r="D45" s="7"/>
      <c r="E45" s="7"/>
      <c r="F45" s="7"/>
      <c r="G45" s="7"/>
      <c r="H45" s="7"/>
      <c r="I45" s="7"/>
      <c r="J45" s="7"/>
      <c r="K45" s="7"/>
      <c r="L45" s="7"/>
      <c r="M45" s="7"/>
      <c r="N45" s="7"/>
      <c r="O45" s="7"/>
      <c r="P45" s="7"/>
      <c r="Q45" s="7"/>
      <c r="R45" s="7"/>
      <c r="S45" s="7"/>
    </row>
    <row r="46" spans="1:19" x14ac:dyDescent="0.2">
      <c r="A46" s="8" t="s">
        <v>51</v>
      </c>
    </row>
    <row r="47" spans="1:19" x14ac:dyDescent="0.2">
      <c r="A47" s="8" t="s">
        <v>52</v>
      </c>
    </row>
    <row r="48" spans="1:19" x14ac:dyDescent="0.2">
      <c r="A48" s="9" t="s">
        <v>53</v>
      </c>
    </row>
    <row r="50" spans="1:20" x14ac:dyDescent="0.2">
      <c r="A50" s="8" t="s">
        <v>54</v>
      </c>
    </row>
    <row r="51" spans="1:20" x14ac:dyDescent="0.2">
      <c r="A51" s="8" t="s">
        <v>55</v>
      </c>
    </row>
    <row r="52" spans="1:20" x14ac:dyDescent="0.2">
      <c r="A52" s="8" t="s">
        <v>56</v>
      </c>
    </row>
    <row r="53" spans="1:20" x14ac:dyDescent="0.2">
      <c r="A53" s="8" t="s">
        <v>57</v>
      </c>
    </row>
    <row r="55" spans="1:20" ht="15.75" x14ac:dyDescent="0.2">
      <c r="A55" s="4" t="s">
        <v>58</v>
      </c>
    </row>
    <row r="56" spans="1:20" x14ac:dyDescent="0.2">
      <c r="A56" s="5" t="s">
        <v>59</v>
      </c>
    </row>
    <row r="58" spans="1:20" x14ac:dyDescent="0.2">
      <c r="A58" s="63" t="s">
        <v>12</v>
      </c>
      <c r="B58" s="63" t="s">
        <v>13</v>
      </c>
      <c r="C58" s="63" t="s">
        <v>14</v>
      </c>
      <c r="D58" s="63" t="s">
        <v>15</v>
      </c>
      <c r="E58" s="63" t="s">
        <v>16</v>
      </c>
      <c r="F58" s="63" t="s">
        <v>17</v>
      </c>
      <c r="G58" s="63" t="s">
        <v>18</v>
      </c>
      <c r="H58" s="63" t="s">
        <v>19</v>
      </c>
      <c r="I58" s="63" t="s">
        <v>20</v>
      </c>
      <c r="J58" s="63" t="s">
        <v>21</v>
      </c>
      <c r="K58" s="63" t="s">
        <v>22</v>
      </c>
      <c r="L58" s="63" t="s">
        <v>23</v>
      </c>
      <c r="M58" s="63" t="s">
        <v>24</v>
      </c>
      <c r="N58" s="63" t="s">
        <v>25</v>
      </c>
      <c r="O58" s="63" t="s">
        <v>25</v>
      </c>
      <c r="P58" s="63" t="s">
        <v>26</v>
      </c>
      <c r="Q58" s="63" t="s">
        <v>26</v>
      </c>
      <c r="R58" s="63" t="s">
        <v>27</v>
      </c>
      <c r="S58" s="63" t="s">
        <v>28</v>
      </c>
      <c r="T58" s="64"/>
    </row>
    <row r="59" spans="1:20" ht="90" x14ac:dyDescent="0.2">
      <c r="A59" s="63" t="s">
        <v>12</v>
      </c>
      <c r="B59" s="63" t="s">
        <v>13</v>
      </c>
      <c r="C59" s="63" t="s">
        <v>14</v>
      </c>
      <c r="D59" s="63" t="s">
        <v>15</v>
      </c>
      <c r="E59" s="63" t="s">
        <v>16</v>
      </c>
      <c r="F59" s="63" t="s">
        <v>17</v>
      </c>
      <c r="G59" s="63" t="s">
        <v>18</v>
      </c>
      <c r="H59" s="63" t="s">
        <v>19</v>
      </c>
      <c r="I59" s="63" t="s">
        <v>20</v>
      </c>
      <c r="J59" s="63" t="s">
        <v>21</v>
      </c>
      <c r="K59" s="63" t="s">
        <v>22</v>
      </c>
      <c r="L59" s="63" t="s">
        <v>23</v>
      </c>
      <c r="M59" s="63" t="s">
        <v>24</v>
      </c>
      <c r="N59" s="1" t="s">
        <v>29</v>
      </c>
      <c r="O59" s="1" t="s">
        <v>30</v>
      </c>
      <c r="P59" s="1" t="s">
        <v>31</v>
      </c>
      <c r="Q59" s="1" t="s">
        <v>32</v>
      </c>
      <c r="R59" s="63" t="s">
        <v>27</v>
      </c>
      <c r="S59" s="63" t="s">
        <v>28</v>
      </c>
      <c r="T59" s="64"/>
    </row>
    <row r="60" spans="1:20" x14ac:dyDescent="0.2">
      <c r="A60" t="s">
        <v>33</v>
      </c>
      <c r="B60" t="s">
        <v>34</v>
      </c>
      <c r="C60" s="14" t="s">
        <v>162</v>
      </c>
      <c r="D60" s="14" t="s">
        <v>35</v>
      </c>
      <c r="E60" s="14" t="s">
        <v>162</v>
      </c>
      <c r="F60" s="14" t="s">
        <v>35</v>
      </c>
      <c r="G60" s="14" t="s">
        <v>162</v>
      </c>
      <c r="H60" s="14">
        <v>1</v>
      </c>
      <c r="I60" s="14" t="s">
        <v>162</v>
      </c>
      <c r="J60" s="14" t="s">
        <v>162</v>
      </c>
      <c r="K60" s="14" t="s">
        <v>35</v>
      </c>
      <c r="L60" s="14" t="s">
        <v>162</v>
      </c>
      <c r="M60" s="14" t="s">
        <v>162</v>
      </c>
      <c r="N60" s="14" t="s">
        <v>35</v>
      </c>
      <c r="O60" s="14">
        <v>3</v>
      </c>
      <c r="P60" s="14" t="s">
        <v>35</v>
      </c>
      <c r="Q60" s="14" t="s">
        <v>162</v>
      </c>
      <c r="R60" s="14" t="s">
        <v>162</v>
      </c>
      <c r="S60" s="14" t="s">
        <v>162</v>
      </c>
    </row>
    <row r="61" spans="1:20" x14ac:dyDescent="0.2">
      <c r="A61" t="s">
        <v>37</v>
      </c>
      <c r="B61" t="s">
        <v>34</v>
      </c>
      <c r="C61" s="14" t="s">
        <v>162</v>
      </c>
      <c r="D61" s="14" t="s">
        <v>162</v>
      </c>
      <c r="E61" s="14" t="s">
        <v>162</v>
      </c>
      <c r="F61" s="14" t="s">
        <v>162</v>
      </c>
      <c r="G61" s="14" t="s">
        <v>162</v>
      </c>
      <c r="H61" s="14" t="s">
        <v>162</v>
      </c>
      <c r="I61" s="14" t="s">
        <v>162</v>
      </c>
      <c r="J61" s="14" t="s">
        <v>35</v>
      </c>
      <c r="K61" s="14" t="s">
        <v>35</v>
      </c>
      <c r="L61" s="14" t="s">
        <v>35</v>
      </c>
      <c r="M61" s="14" t="s">
        <v>162</v>
      </c>
      <c r="N61" s="14" t="s">
        <v>35</v>
      </c>
      <c r="O61" s="14">
        <v>2</v>
      </c>
      <c r="P61" s="14" t="s">
        <v>35</v>
      </c>
      <c r="Q61" s="14" t="s">
        <v>162</v>
      </c>
      <c r="R61" s="14" t="s">
        <v>162</v>
      </c>
      <c r="S61" s="14" t="s">
        <v>35</v>
      </c>
    </row>
    <row r="62" spans="1:20" x14ac:dyDescent="0.2">
      <c r="A62" t="s">
        <v>38</v>
      </c>
      <c r="B62" t="s">
        <v>34</v>
      </c>
      <c r="C62" s="14" t="s">
        <v>162</v>
      </c>
      <c r="D62" s="14" t="s">
        <v>35</v>
      </c>
      <c r="E62" s="14" t="s">
        <v>162</v>
      </c>
      <c r="F62" s="14" t="s">
        <v>35</v>
      </c>
      <c r="G62" s="14" t="s">
        <v>162</v>
      </c>
      <c r="H62" s="14" t="s">
        <v>162</v>
      </c>
      <c r="I62" s="14" t="s">
        <v>162</v>
      </c>
      <c r="J62" s="14" t="s">
        <v>162</v>
      </c>
      <c r="K62" s="14" t="s">
        <v>162</v>
      </c>
      <c r="L62" s="14" t="s">
        <v>35</v>
      </c>
      <c r="M62" s="14" t="s">
        <v>162</v>
      </c>
      <c r="N62" s="14" t="s">
        <v>35</v>
      </c>
      <c r="O62" s="14">
        <v>2</v>
      </c>
      <c r="P62" s="14" t="s">
        <v>35</v>
      </c>
      <c r="Q62" s="14" t="s">
        <v>162</v>
      </c>
      <c r="R62" s="14" t="s">
        <v>162</v>
      </c>
      <c r="S62" s="14" t="s">
        <v>35</v>
      </c>
    </row>
    <row r="63" spans="1:20" x14ac:dyDescent="0.2">
      <c r="A63" t="s">
        <v>40</v>
      </c>
      <c r="B63" t="s">
        <v>34</v>
      </c>
      <c r="C63" s="14" t="s">
        <v>162</v>
      </c>
      <c r="D63" s="14" t="s">
        <v>162</v>
      </c>
      <c r="E63" s="14" t="s">
        <v>162</v>
      </c>
      <c r="F63" s="14" t="s">
        <v>162</v>
      </c>
      <c r="G63" s="14" t="s">
        <v>162</v>
      </c>
      <c r="H63" s="14" t="s">
        <v>162</v>
      </c>
      <c r="I63" s="14" t="s">
        <v>162</v>
      </c>
      <c r="J63" s="14" t="s">
        <v>162</v>
      </c>
      <c r="K63" s="14" t="s">
        <v>162</v>
      </c>
      <c r="L63" s="14" t="s">
        <v>162</v>
      </c>
      <c r="M63" s="14" t="s">
        <v>162</v>
      </c>
      <c r="N63" s="14" t="s">
        <v>162</v>
      </c>
      <c r="O63" s="14" t="s">
        <v>35</v>
      </c>
      <c r="P63" s="14" t="s">
        <v>162</v>
      </c>
      <c r="Q63" s="14" t="s">
        <v>162</v>
      </c>
      <c r="R63" s="14" t="s">
        <v>162</v>
      </c>
      <c r="S63" s="14" t="s">
        <v>162</v>
      </c>
    </row>
    <row r="64" spans="1:20" x14ac:dyDescent="0.2">
      <c r="A64" t="s">
        <v>41</v>
      </c>
      <c r="B64" t="s">
        <v>42</v>
      </c>
      <c r="C64" s="14" t="s">
        <v>35</v>
      </c>
      <c r="D64" s="14">
        <v>24</v>
      </c>
      <c r="E64" s="14" t="s">
        <v>162</v>
      </c>
      <c r="F64" s="14" t="s">
        <v>35</v>
      </c>
      <c r="G64" s="38" t="s">
        <v>162</v>
      </c>
      <c r="H64" s="14" t="s">
        <v>162</v>
      </c>
      <c r="I64" s="14" t="s">
        <v>35</v>
      </c>
      <c r="J64" s="14" t="s">
        <v>35</v>
      </c>
      <c r="K64" s="14" t="s">
        <v>35</v>
      </c>
      <c r="L64" s="14">
        <v>1</v>
      </c>
      <c r="M64" s="14">
        <v>1</v>
      </c>
      <c r="N64" s="14" t="s">
        <v>35</v>
      </c>
      <c r="O64" s="14">
        <v>3</v>
      </c>
      <c r="P64" s="14">
        <v>3</v>
      </c>
      <c r="Q64" s="14">
        <v>2</v>
      </c>
      <c r="R64" s="14" t="s">
        <v>35</v>
      </c>
      <c r="S64" s="14" t="s">
        <v>35</v>
      </c>
    </row>
    <row r="65" spans="1:19" x14ac:dyDescent="0.2">
      <c r="A65" t="s">
        <v>44</v>
      </c>
      <c r="B65" t="s">
        <v>42</v>
      </c>
      <c r="C65" s="14" t="s">
        <v>162</v>
      </c>
      <c r="D65" s="14">
        <v>3</v>
      </c>
      <c r="E65" s="14" t="s">
        <v>162</v>
      </c>
      <c r="F65" s="14" t="s">
        <v>162</v>
      </c>
      <c r="G65" s="38" t="s">
        <v>35</v>
      </c>
      <c r="H65" s="14" t="s">
        <v>162</v>
      </c>
      <c r="I65" s="14" t="s">
        <v>35</v>
      </c>
      <c r="J65" s="14">
        <v>2</v>
      </c>
      <c r="K65" s="14" t="s">
        <v>35</v>
      </c>
      <c r="L65" s="14" t="s">
        <v>35</v>
      </c>
      <c r="M65" s="14">
        <v>1</v>
      </c>
      <c r="N65" s="14" t="s">
        <v>35</v>
      </c>
      <c r="O65" s="14">
        <v>2</v>
      </c>
      <c r="P65" s="14" t="s">
        <v>35</v>
      </c>
      <c r="Q65" s="14" t="s">
        <v>35</v>
      </c>
      <c r="R65" s="14" t="s">
        <v>162</v>
      </c>
      <c r="S65" s="14" t="s">
        <v>35</v>
      </c>
    </row>
    <row r="66" spans="1:19" x14ac:dyDescent="0.2">
      <c r="A66" t="s">
        <v>46</v>
      </c>
      <c r="B66" t="s">
        <v>34</v>
      </c>
      <c r="C66" s="14" t="s">
        <v>162</v>
      </c>
      <c r="D66" s="14" t="s">
        <v>35</v>
      </c>
      <c r="E66" s="14" t="s">
        <v>162</v>
      </c>
      <c r="F66" s="14" t="s">
        <v>35</v>
      </c>
      <c r="G66" s="38" t="s">
        <v>162</v>
      </c>
      <c r="H66" s="14" t="s">
        <v>162</v>
      </c>
      <c r="I66" s="14" t="s">
        <v>162</v>
      </c>
      <c r="J66" s="14" t="s">
        <v>162</v>
      </c>
      <c r="K66" s="14" t="s">
        <v>35</v>
      </c>
      <c r="L66" s="14" t="s">
        <v>35</v>
      </c>
      <c r="M66" s="14" t="s">
        <v>162</v>
      </c>
      <c r="N66" s="14" t="s">
        <v>35</v>
      </c>
      <c r="O66" s="14">
        <v>2</v>
      </c>
      <c r="P66" s="14" t="s">
        <v>35</v>
      </c>
      <c r="Q66" s="14" t="s">
        <v>162</v>
      </c>
      <c r="R66" s="14" t="s">
        <v>162</v>
      </c>
      <c r="S66" s="14" t="s">
        <v>35</v>
      </c>
    </row>
    <row r="67" spans="1:19" x14ac:dyDescent="0.2">
      <c r="A67" t="s">
        <v>47</v>
      </c>
      <c r="B67" t="s">
        <v>34</v>
      </c>
      <c r="C67" s="14" t="s">
        <v>35</v>
      </c>
      <c r="D67" s="14" t="s">
        <v>35</v>
      </c>
      <c r="E67" s="14" t="s">
        <v>162</v>
      </c>
      <c r="F67" s="14" t="s">
        <v>35</v>
      </c>
      <c r="G67" s="14" t="s">
        <v>162</v>
      </c>
      <c r="H67" s="14" t="s">
        <v>162</v>
      </c>
      <c r="I67" s="14" t="s">
        <v>162</v>
      </c>
      <c r="J67" s="14">
        <v>1</v>
      </c>
      <c r="K67" s="14" t="s">
        <v>35</v>
      </c>
      <c r="L67" s="14" t="s">
        <v>162</v>
      </c>
      <c r="M67" s="14" t="s">
        <v>35</v>
      </c>
      <c r="N67" s="14" t="s">
        <v>35</v>
      </c>
      <c r="O67" s="14">
        <v>1</v>
      </c>
      <c r="P67" s="14" t="s">
        <v>35</v>
      </c>
      <c r="Q67" s="14" t="s">
        <v>35</v>
      </c>
      <c r="R67" s="14" t="s">
        <v>162</v>
      </c>
      <c r="S67" s="14" t="s">
        <v>35</v>
      </c>
    </row>
    <row r="68" spans="1:19" x14ac:dyDescent="0.2">
      <c r="A68" t="s">
        <v>48</v>
      </c>
      <c r="B68" t="s">
        <v>42</v>
      </c>
      <c r="C68" s="14" t="s">
        <v>162</v>
      </c>
      <c r="D68" s="14" t="s">
        <v>35</v>
      </c>
      <c r="E68" s="14" t="s">
        <v>162</v>
      </c>
      <c r="F68" s="14" t="s">
        <v>35</v>
      </c>
      <c r="G68" s="14" t="s">
        <v>162</v>
      </c>
      <c r="H68" s="14" t="s">
        <v>162</v>
      </c>
      <c r="I68" s="14" t="s">
        <v>162</v>
      </c>
      <c r="J68" s="14" t="s">
        <v>162</v>
      </c>
      <c r="K68" s="14" t="s">
        <v>35</v>
      </c>
      <c r="L68" s="14" t="s">
        <v>35</v>
      </c>
      <c r="M68" s="14" t="s">
        <v>162</v>
      </c>
      <c r="N68" s="14" t="s">
        <v>35</v>
      </c>
      <c r="O68" s="14">
        <v>1</v>
      </c>
      <c r="P68" s="14" t="s">
        <v>35</v>
      </c>
      <c r="Q68" s="14" t="s">
        <v>162</v>
      </c>
      <c r="R68" s="14" t="s">
        <v>162</v>
      </c>
      <c r="S68" s="14" t="s">
        <v>35</v>
      </c>
    </row>
    <row r="69" spans="1:19" x14ac:dyDescent="0.2">
      <c r="A69" t="s">
        <v>48</v>
      </c>
      <c r="B69" t="s">
        <v>34</v>
      </c>
      <c r="C69" s="14" t="s">
        <v>162</v>
      </c>
      <c r="D69" s="14" t="s">
        <v>35</v>
      </c>
      <c r="E69" s="14" t="s">
        <v>162</v>
      </c>
      <c r="F69" s="14" t="s">
        <v>35</v>
      </c>
      <c r="G69" s="14" t="s">
        <v>162</v>
      </c>
      <c r="H69" s="14" t="s">
        <v>162</v>
      </c>
      <c r="I69" s="14" t="s">
        <v>162</v>
      </c>
      <c r="J69" s="14" t="s">
        <v>162</v>
      </c>
      <c r="K69" s="14" t="s">
        <v>35</v>
      </c>
      <c r="L69" s="14" t="s">
        <v>35</v>
      </c>
      <c r="M69" s="14" t="s">
        <v>162</v>
      </c>
      <c r="N69" s="14" t="s">
        <v>35</v>
      </c>
      <c r="O69" s="14">
        <v>1</v>
      </c>
      <c r="P69" s="14" t="s">
        <v>35</v>
      </c>
      <c r="Q69" s="14" t="s">
        <v>162</v>
      </c>
      <c r="R69" s="14" t="s">
        <v>162</v>
      </c>
      <c r="S69" s="14" t="s">
        <v>35</v>
      </c>
    </row>
    <row r="70" spans="1:19" x14ac:dyDescent="0.2">
      <c r="A70" t="s">
        <v>49</v>
      </c>
      <c r="B70" t="s">
        <v>34</v>
      </c>
      <c r="C70" s="14" t="s">
        <v>162</v>
      </c>
      <c r="D70" s="14" t="s">
        <v>35</v>
      </c>
      <c r="E70" s="14" t="s">
        <v>162</v>
      </c>
      <c r="F70" s="14" t="s">
        <v>35</v>
      </c>
      <c r="G70" s="14" t="s">
        <v>162</v>
      </c>
      <c r="H70" s="14" t="s">
        <v>162</v>
      </c>
      <c r="I70" s="14" t="s">
        <v>162</v>
      </c>
      <c r="J70" s="14" t="s">
        <v>162</v>
      </c>
      <c r="K70" s="14" t="s">
        <v>162</v>
      </c>
      <c r="L70" s="14" t="s">
        <v>162</v>
      </c>
      <c r="M70" s="14" t="s">
        <v>162</v>
      </c>
      <c r="N70" s="14" t="s">
        <v>35</v>
      </c>
      <c r="O70" s="14">
        <v>1</v>
      </c>
      <c r="P70" s="14"/>
      <c r="Q70" s="14" t="s">
        <v>162</v>
      </c>
      <c r="R70" s="14" t="s">
        <v>162</v>
      </c>
      <c r="S70" s="14" t="s">
        <v>35</v>
      </c>
    </row>
    <row r="71" spans="1:19" x14ac:dyDescent="0.2">
      <c r="A71" t="s">
        <v>50</v>
      </c>
      <c r="B71" t="s">
        <v>42</v>
      </c>
      <c r="C71" s="14">
        <v>3</v>
      </c>
      <c r="D71" s="14" t="s">
        <v>35</v>
      </c>
      <c r="E71" s="14" t="s">
        <v>35</v>
      </c>
      <c r="F71" s="14" t="s">
        <v>35</v>
      </c>
      <c r="G71" s="14" t="s">
        <v>35</v>
      </c>
      <c r="H71" s="14" t="s">
        <v>162</v>
      </c>
      <c r="I71" s="14" t="s">
        <v>162</v>
      </c>
      <c r="J71" s="14">
        <v>3</v>
      </c>
      <c r="K71" s="14" t="s">
        <v>35</v>
      </c>
      <c r="L71" s="14" t="s">
        <v>35</v>
      </c>
      <c r="M71" s="14" t="s">
        <v>35</v>
      </c>
      <c r="N71" s="14" t="s">
        <v>35</v>
      </c>
      <c r="O71" s="14">
        <v>1</v>
      </c>
      <c r="P71" s="14">
        <v>4</v>
      </c>
      <c r="Q71" s="14">
        <v>3</v>
      </c>
      <c r="R71" s="14" t="s">
        <v>35</v>
      </c>
      <c r="S71" s="14" t="s">
        <v>35</v>
      </c>
    </row>
    <row r="72" spans="1:19" x14ac:dyDescent="0.2">
      <c r="A72" s="7"/>
      <c r="B72" s="7"/>
      <c r="C72" s="7"/>
      <c r="D72" s="7"/>
      <c r="E72" s="7"/>
      <c r="F72" s="7"/>
      <c r="G72" s="7"/>
      <c r="H72" s="7"/>
      <c r="I72" s="7"/>
      <c r="J72" s="7"/>
      <c r="K72" s="7"/>
      <c r="L72" s="7"/>
      <c r="M72" s="7"/>
      <c r="N72" s="7"/>
      <c r="O72" s="7"/>
      <c r="P72" s="7"/>
      <c r="Q72" s="7"/>
      <c r="R72" s="7"/>
      <c r="S72" s="7"/>
    </row>
    <row r="73" spans="1:19" x14ac:dyDescent="0.2">
      <c r="A73" s="8" t="s">
        <v>60</v>
      </c>
    </row>
    <row r="74" spans="1:19" x14ac:dyDescent="0.2">
      <c r="A74" s="8" t="s">
        <v>61</v>
      </c>
    </row>
    <row r="75" spans="1:19" x14ac:dyDescent="0.2">
      <c r="A75" s="9" t="s">
        <v>53</v>
      </c>
    </row>
    <row r="77" spans="1:19" x14ac:dyDescent="0.2">
      <c r="A77" s="8" t="s">
        <v>54</v>
      </c>
    </row>
    <row r="78" spans="1:19" x14ac:dyDescent="0.2">
      <c r="A78" s="8" t="s">
        <v>55</v>
      </c>
    </row>
    <row r="79" spans="1:19" x14ac:dyDescent="0.2">
      <c r="A79" s="8" t="s">
        <v>56</v>
      </c>
    </row>
    <row r="80" spans="1:19" x14ac:dyDescent="0.2">
      <c r="A80" s="8" t="s">
        <v>57</v>
      </c>
    </row>
    <row r="82" spans="1:20" ht="15.75" x14ac:dyDescent="0.2">
      <c r="A82" s="4" t="s">
        <v>62</v>
      </c>
    </row>
    <row r="83" spans="1:20" x14ac:dyDescent="0.2">
      <c r="A83" s="5" t="s">
        <v>59</v>
      </c>
    </row>
    <row r="85" spans="1:20" x14ac:dyDescent="0.2">
      <c r="A85" s="63" t="s">
        <v>12</v>
      </c>
      <c r="B85" s="63" t="s">
        <v>13</v>
      </c>
      <c r="C85" s="63" t="s">
        <v>14</v>
      </c>
      <c r="D85" s="63" t="s">
        <v>15</v>
      </c>
      <c r="E85" s="63" t="s">
        <v>16</v>
      </c>
      <c r="F85" s="63" t="s">
        <v>17</v>
      </c>
      <c r="G85" s="63" t="s">
        <v>18</v>
      </c>
      <c r="H85" s="63" t="s">
        <v>19</v>
      </c>
      <c r="I85" s="63" t="s">
        <v>20</v>
      </c>
      <c r="J85" s="63" t="s">
        <v>21</v>
      </c>
      <c r="K85" s="63" t="s">
        <v>22</v>
      </c>
      <c r="L85" s="63" t="s">
        <v>23</v>
      </c>
      <c r="M85" s="63" t="s">
        <v>24</v>
      </c>
      <c r="N85" s="63" t="s">
        <v>25</v>
      </c>
      <c r="O85" s="63" t="s">
        <v>25</v>
      </c>
      <c r="P85" s="63" t="s">
        <v>26</v>
      </c>
      <c r="Q85" s="63" t="s">
        <v>26</v>
      </c>
      <c r="R85" s="63" t="s">
        <v>27</v>
      </c>
      <c r="S85" s="63" t="s">
        <v>28</v>
      </c>
      <c r="T85" s="64"/>
    </row>
    <row r="86" spans="1:20" ht="90" x14ac:dyDescent="0.2">
      <c r="A86" s="63" t="s">
        <v>12</v>
      </c>
      <c r="B86" s="63" t="s">
        <v>13</v>
      </c>
      <c r="C86" s="63" t="s">
        <v>14</v>
      </c>
      <c r="D86" s="63" t="s">
        <v>15</v>
      </c>
      <c r="E86" s="63" t="s">
        <v>16</v>
      </c>
      <c r="F86" s="63" t="s">
        <v>17</v>
      </c>
      <c r="G86" s="63" t="s">
        <v>18</v>
      </c>
      <c r="H86" s="63" t="s">
        <v>19</v>
      </c>
      <c r="I86" s="63" t="s">
        <v>20</v>
      </c>
      <c r="J86" s="63" t="s">
        <v>21</v>
      </c>
      <c r="K86" s="63" t="s">
        <v>22</v>
      </c>
      <c r="L86" s="63" t="s">
        <v>23</v>
      </c>
      <c r="M86" s="63" t="s">
        <v>24</v>
      </c>
      <c r="N86" s="1" t="s">
        <v>29</v>
      </c>
      <c r="O86" s="1" t="s">
        <v>30</v>
      </c>
      <c r="P86" s="1" t="s">
        <v>31</v>
      </c>
      <c r="Q86" s="1" t="s">
        <v>32</v>
      </c>
      <c r="R86" s="63" t="s">
        <v>27</v>
      </c>
      <c r="S86" s="63" t="s">
        <v>28</v>
      </c>
      <c r="T86" s="64"/>
    </row>
    <row r="87" spans="1:20" x14ac:dyDescent="0.2">
      <c r="A87" t="s">
        <v>33</v>
      </c>
      <c r="B87" t="s">
        <v>34</v>
      </c>
      <c r="C87" s="14" t="s">
        <v>162</v>
      </c>
      <c r="D87" s="14" t="s">
        <v>35</v>
      </c>
      <c r="E87" s="14" t="s">
        <v>162</v>
      </c>
      <c r="F87" s="14" t="s">
        <v>35</v>
      </c>
      <c r="G87" s="14" t="s">
        <v>162</v>
      </c>
      <c r="H87" s="14">
        <v>0</v>
      </c>
      <c r="I87" s="14" t="s">
        <v>162</v>
      </c>
      <c r="J87" s="14" t="s">
        <v>162</v>
      </c>
      <c r="K87" s="14" t="s">
        <v>35</v>
      </c>
      <c r="L87" s="14" t="s">
        <v>162</v>
      </c>
      <c r="M87" s="14" t="s">
        <v>162</v>
      </c>
      <c r="N87" s="14" t="s">
        <v>35</v>
      </c>
      <c r="O87" s="14">
        <v>1</v>
      </c>
      <c r="P87" s="14" t="s">
        <v>35</v>
      </c>
      <c r="Q87" s="14" t="s">
        <v>162</v>
      </c>
      <c r="R87" s="14" t="s">
        <v>162</v>
      </c>
      <c r="S87" s="14" t="s">
        <v>162</v>
      </c>
    </row>
    <row r="88" spans="1:20" x14ac:dyDescent="0.2">
      <c r="A88" t="s">
        <v>37</v>
      </c>
      <c r="B88" t="s">
        <v>34</v>
      </c>
      <c r="C88" s="14" t="s">
        <v>162</v>
      </c>
      <c r="D88" s="14" t="s">
        <v>162</v>
      </c>
      <c r="E88" s="14" t="s">
        <v>162</v>
      </c>
      <c r="F88" s="14" t="s">
        <v>162</v>
      </c>
      <c r="G88" s="14" t="s">
        <v>162</v>
      </c>
      <c r="H88" s="14" t="s">
        <v>162</v>
      </c>
      <c r="I88" s="14" t="s">
        <v>162</v>
      </c>
      <c r="J88" s="14" t="s">
        <v>35</v>
      </c>
      <c r="K88" s="14" t="s">
        <v>35</v>
      </c>
      <c r="L88" s="14" t="s">
        <v>35</v>
      </c>
      <c r="M88" s="14" t="s">
        <v>162</v>
      </c>
      <c r="N88" s="14" t="s">
        <v>35</v>
      </c>
      <c r="O88" s="14">
        <v>2</v>
      </c>
      <c r="P88" s="14" t="s">
        <v>35</v>
      </c>
      <c r="Q88" s="14" t="s">
        <v>162</v>
      </c>
      <c r="R88" s="14" t="s">
        <v>162</v>
      </c>
      <c r="S88" s="14" t="s">
        <v>35</v>
      </c>
    </row>
    <row r="89" spans="1:20" x14ac:dyDescent="0.2">
      <c r="A89" t="s">
        <v>38</v>
      </c>
      <c r="B89" t="s">
        <v>34</v>
      </c>
      <c r="C89" s="14" t="s">
        <v>162</v>
      </c>
      <c r="D89" s="14" t="s">
        <v>35</v>
      </c>
      <c r="E89" s="14" t="s">
        <v>162</v>
      </c>
      <c r="F89" s="14" t="s">
        <v>35</v>
      </c>
      <c r="G89" s="14" t="s">
        <v>162</v>
      </c>
      <c r="H89" s="14" t="s">
        <v>162</v>
      </c>
      <c r="I89" s="14" t="s">
        <v>162</v>
      </c>
      <c r="J89" s="14" t="s">
        <v>162</v>
      </c>
      <c r="K89" s="14" t="s">
        <v>162</v>
      </c>
      <c r="L89" s="14" t="s">
        <v>35</v>
      </c>
      <c r="M89" s="14" t="s">
        <v>162</v>
      </c>
      <c r="N89" s="14" t="s">
        <v>35</v>
      </c>
      <c r="O89" s="14">
        <v>2</v>
      </c>
      <c r="P89" s="14" t="s">
        <v>35</v>
      </c>
      <c r="Q89" s="14" t="s">
        <v>162</v>
      </c>
      <c r="R89" s="14" t="s">
        <v>162</v>
      </c>
      <c r="S89" s="14" t="s">
        <v>35</v>
      </c>
    </row>
    <row r="90" spans="1:20" x14ac:dyDescent="0.2">
      <c r="A90" t="s">
        <v>40</v>
      </c>
      <c r="B90" t="s">
        <v>34</v>
      </c>
      <c r="C90" s="14" t="s">
        <v>162</v>
      </c>
      <c r="D90" s="14" t="s">
        <v>162</v>
      </c>
      <c r="E90" s="14" t="s">
        <v>162</v>
      </c>
      <c r="F90" s="14" t="s">
        <v>162</v>
      </c>
      <c r="G90" s="38" t="s">
        <v>162</v>
      </c>
      <c r="H90" s="14" t="s">
        <v>162</v>
      </c>
      <c r="I90" s="14" t="s">
        <v>162</v>
      </c>
      <c r="J90" s="14" t="s">
        <v>162</v>
      </c>
      <c r="K90" s="14" t="s">
        <v>162</v>
      </c>
      <c r="L90" s="14" t="s">
        <v>162</v>
      </c>
      <c r="M90" s="14" t="s">
        <v>162</v>
      </c>
      <c r="N90" s="14" t="s">
        <v>162</v>
      </c>
      <c r="O90" s="14" t="s">
        <v>35</v>
      </c>
      <c r="P90" s="14" t="s">
        <v>162</v>
      </c>
      <c r="Q90" s="14" t="s">
        <v>162</v>
      </c>
      <c r="R90" s="14" t="s">
        <v>162</v>
      </c>
      <c r="S90" s="14" t="s">
        <v>162</v>
      </c>
    </row>
    <row r="91" spans="1:20" x14ac:dyDescent="0.2">
      <c r="A91" t="s">
        <v>41</v>
      </c>
      <c r="B91" t="s">
        <v>42</v>
      </c>
      <c r="C91" s="14" t="s">
        <v>35</v>
      </c>
      <c r="D91" s="14">
        <v>24</v>
      </c>
      <c r="E91" s="14" t="s">
        <v>162</v>
      </c>
      <c r="F91" s="14" t="s">
        <v>35</v>
      </c>
      <c r="G91" s="38" t="s">
        <v>162</v>
      </c>
      <c r="H91" s="14" t="s">
        <v>162</v>
      </c>
      <c r="I91" s="14" t="s">
        <v>35</v>
      </c>
      <c r="J91" s="14" t="s">
        <v>35</v>
      </c>
      <c r="K91" s="14" t="s">
        <v>35</v>
      </c>
      <c r="L91" s="14">
        <v>1</v>
      </c>
      <c r="M91" s="14">
        <v>1</v>
      </c>
      <c r="N91" s="14" t="s">
        <v>35</v>
      </c>
      <c r="O91" s="14">
        <v>2</v>
      </c>
      <c r="P91" s="14">
        <v>3</v>
      </c>
      <c r="Q91" s="14">
        <v>2</v>
      </c>
      <c r="R91" s="14" t="s">
        <v>35</v>
      </c>
      <c r="S91" s="14" t="s">
        <v>35</v>
      </c>
    </row>
    <row r="92" spans="1:20" x14ac:dyDescent="0.2">
      <c r="A92" t="s">
        <v>44</v>
      </c>
      <c r="B92" t="s">
        <v>42</v>
      </c>
      <c r="C92" s="14" t="s">
        <v>162</v>
      </c>
      <c r="D92" s="14">
        <v>3</v>
      </c>
      <c r="E92" s="14" t="s">
        <v>162</v>
      </c>
      <c r="F92" s="14" t="s">
        <v>162</v>
      </c>
      <c r="G92" s="38" t="s">
        <v>35</v>
      </c>
      <c r="H92" s="14" t="s">
        <v>162</v>
      </c>
      <c r="I92" s="14" t="s">
        <v>35</v>
      </c>
      <c r="J92" s="14">
        <v>1</v>
      </c>
      <c r="K92" s="14" t="s">
        <v>35</v>
      </c>
      <c r="L92" s="14" t="s">
        <v>35</v>
      </c>
      <c r="M92" s="14">
        <v>1</v>
      </c>
      <c r="N92" s="14" t="s">
        <v>35</v>
      </c>
      <c r="O92" s="14">
        <v>1</v>
      </c>
      <c r="P92" s="14" t="s">
        <v>35</v>
      </c>
      <c r="Q92" s="14" t="s">
        <v>35</v>
      </c>
      <c r="R92" s="14" t="s">
        <v>162</v>
      </c>
      <c r="S92" s="14" t="s">
        <v>35</v>
      </c>
    </row>
    <row r="93" spans="1:20" x14ac:dyDescent="0.2">
      <c r="A93" t="s">
        <v>46</v>
      </c>
      <c r="B93" t="s">
        <v>34</v>
      </c>
      <c r="C93" s="14" t="s">
        <v>35</v>
      </c>
      <c r="D93" s="14" t="s">
        <v>35</v>
      </c>
      <c r="E93" s="14" t="s">
        <v>162</v>
      </c>
      <c r="F93" s="14" t="s">
        <v>35</v>
      </c>
      <c r="G93" s="38" t="s">
        <v>162</v>
      </c>
      <c r="H93" s="14" t="s">
        <v>162</v>
      </c>
      <c r="I93" s="14" t="s">
        <v>162</v>
      </c>
      <c r="J93" s="14">
        <v>1</v>
      </c>
      <c r="K93" s="14" t="s">
        <v>35</v>
      </c>
      <c r="L93" s="14" t="s">
        <v>162</v>
      </c>
      <c r="M93" s="14" t="s">
        <v>35</v>
      </c>
      <c r="N93" s="14" t="s">
        <v>35</v>
      </c>
      <c r="O93" s="14">
        <v>1</v>
      </c>
      <c r="P93" s="14" t="s">
        <v>35</v>
      </c>
      <c r="Q93" s="14" t="s">
        <v>35</v>
      </c>
      <c r="R93" s="14" t="s">
        <v>162</v>
      </c>
      <c r="S93" s="14" t="s">
        <v>35</v>
      </c>
    </row>
    <row r="94" spans="1:20" x14ac:dyDescent="0.2">
      <c r="A94" t="s">
        <v>47</v>
      </c>
      <c r="B94" t="s">
        <v>34</v>
      </c>
      <c r="C94" s="14" t="s">
        <v>162</v>
      </c>
      <c r="D94" s="14" t="s">
        <v>35</v>
      </c>
      <c r="E94" s="14" t="s">
        <v>162</v>
      </c>
      <c r="F94" s="14" t="s">
        <v>35</v>
      </c>
      <c r="G94" s="14" t="s">
        <v>162</v>
      </c>
      <c r="H94" s="14" t="s">
        <v>162</v>
      </c>
      <c r="I94" s="14" t="s">
        <v>162</v>
      </c>
      <c r="J94" s="14" t="s">
        <v>162</v>
      </c>
      <c r="K94" s="14" t="s">
        <v>35</v>
      </c>
      <c r="L94" s="14" t="s">
        <v>35</v>
      </c>
      <c r="M94" s="14" t="s">
        <v>162</v>
      </c>
      <c r="N94" s="14" t="s">
        <v>35</v>
      </c>
      <c r="O94" s="14">
        <v>1</v>
      </c>
      <c r="P94" s="14" t="s">
        <v>35</v>
      </c>
      <c r="Q94" s="14" t="s">
        <v>162</v>
      </c>
      <c r="R94" s="14" t="s">
        <v>162</v>
      </c>
      <c r="S94" s="14" t="s">
        <v>35</v>
      </c>
    </row>
    <row r="95" spans="1:20" x14ac:dyDescent="0.2">
      <c r="A95" t="s">
        <v>48</v>
      </c>
      <c r="B95" t="s">
        <v>42</v>
      </c>
      <c r="C95" s="14" t="s">
        <v>162</v>
      </c>
      <c r="D95" s="14" t="s">
        <v>35</v>
      </c>
      <c r="E95" s="14" t="s">
        <v>162</v>
      </c>
      <c r="F95" s="14" t="s">
        <v>35</v>
      </c>
      <c r="G95" s="14" t="s">
        <v>162</v>
      </c>
      <c r="H95" s="14" t="s">
        <v>162</v>
      </c>
      <c r="I95" s="14" t="s">
        <v>162</v>
      </c>
      <c r="J95" s="14" t="s">
        <v>162</v>
      </c>
      <c r="K95" s="14" t="s">
        <v>35</v>
      </c>
      <c r="L95" s="14" t="s">
        <v>35</v>
      </c>
      <c r="M95" s="14" t="s">
        <v>162</v>
      </c>
      <c r="N95" s="14" t="s">
        <v>35</v>
      </c>
      <c r="O95" s="14">
        <v>1</v>
      </c>
      <c r="P95" s="14" t="s">
        <v>35</v>
      </c>
      <c r="Q95" s="14" t="s">
        <v>162</v>
      </c>
      <c r="R95" s="14" t="s">
        <v>162</v>
      </c>
      <c r="S95" s="14" t="s">
        <v>35</v>
      </c>
    </row>
    <row r="96" spans="1:20" x14ac:dyDescent="0.2">
      <c r="A96" t="s">
        <v>49</v>
      </c>
      <c r="B96" t="s">
        <v>34</v>
      </c>
      <c r="C96" s="14" t="s">
        <v>162</v>
      </c>
      <c r="D96" s="14" t="s">
        <v>35</v>
      </c>
      <c r="E96" s="14" t="s">
        <v>162</v>
      </c>
      <c r="F96" s="14" t="s">
        <v>35</v>
      </c>
      <c r="G96" s="14" t="s">
        <v>162</v>
      </c>
      <c r="H96" s="14" t="s">
        <v>162</v>
      </c>
      <c r="I96" s="14" t="s">
        <v>162</v>
      </c>
      <c r="J96" s="14" t="s">
        <v>162</v>
      </c>
      <c r="K96" s="14" t="s">
        <v>162</v>
      </c>
      <c r="L96" s="14" t="s">
        <v>162</v>
      </c>
      <c r="M96" s="14" t="s">
        <v>162</v>
      </c>
      <c r="N96" s="14" t="s">
        <v>35</v>
      </c>
      <c r="O96" s="14">
        <v>0</v>
      </c>
      <c r="P96" s="14" t="s">
        <v>162</v>
      </c>
      <c r="Q96" s="14" t="s">
        <v>162</v>
      </c>
      <c r="R96" s="14" t="s">
        <v>162</v>
      </c>
      <c r="S96" s="14" t="s">
        <v>35</v>
      </c>
    </row>
    <row r="97" spans="1:19" x14ac:dyDescent="0.2">
      <c r="A97" t="s">
        <v>50</v>
      </c>
      <c r="B97" t="s">
        <v>42</v>
      </c>
      <c r="C97" s="14">
        <v>3</v>
      </c>
      <c r="D97" s="14" t="s">
        <v>35</v>
      </c>
      <c r="E97" s="14" t="s">
        <v>35</v>
      </c>
      <c r="F97" s="14" t="s">
        <v>35</v>
      </c>
      <c r="G97" s="14" t="s">
        <v>35</v>
      </c>
      <c r="H97" s="14" t="s">
        <v>162</v>
      </c>
      <c r="I97" s="14" t="s">
        <v>162</v>
      </c>
      <c r="J97" s="14">
        <v>3</v>
      </c>
      <c r="K97" s="14" t="s">
        <v>35</v>
      </c>
      <c r="L97" s="14" t="s">
        <v>35</v>
      </c>
      <c r="M97" s="14" t="s">
        <v>35</v>
      </c>
      <c r="N97" s="14" t="s">
        <v>35</v>
      </c>
      <c r="O97" s="14">
        <v>1</v>
      </c>
      <c r="P97" s="14">
        <v>4</v>
      </c>
      <c r="Q97" s="14">
        <v>3</v>
      </c>
      <c r="R97" s="14" t="s">
        <v>35</v>
      </c>
      <c r="S97" s="14" t="s">
        <v>35</v>
      </c>
    </row>
    <row r="98" spans="1:19" x14ac:dyDescent="0.2">
      <c r="A98" s="7"/>
      <c r="B98" s="7"/>
      <c r="C98" s="7"/>
      <c r="D98" s="7"/>
      <c r="E98" s="7"/>
      <c r="F98" s="7"/>
      <c r="G98" s="7"/>
      <c r="H98" s="7"/>
      <c r="I98" s="7"/>
      <c r="J98" s="7"/>
      <c r="K98" s="7"/>
      <c r="L98" s="7"/>
      <c r="M98" s="7"/>
      <c r="N98" s="7"/>
      <c r="O98" s="7"/>
      <c r="P98" s="7"/>
      <c r="Q98" s="7"/>
      <c r="R98" s="7"/>
      <c r="S98" s="7"/>
    </row>
    <row r="99" spans="1:19" x14ac:dyDescent="0.2">
      <c r="A99" s="8" t="s">
        <v>63</v>
      </c>
    </row>
    <row r="100" spans="1:19" x14ac:dyDescent="0.2">
      <c r="A100" s="8" t="s">
        <v>61</v>
      </c>
    </row>
    <row r="101" spans="1:19" x14ac:dyDescent="0.2">
      <c r="A101" s="9" t="s">
        <v>53</v>
      </c>
    </row>
    <row r="103" spans="1:19" x14ac:dyDescent="0.2">
      <c r="A103" s="8" t="s">
        <v>54</v>
      </c>
    </row>
    <row r="104" spans="1:19" x14ac:dyDescent="0.2">
      <c r="A104" s="8" t="s">
        <v>55</v>
      </c>
    </row>
    <row r="105" spans="1:19" x14ac:dyDescent="0.2">
      <c r="A105" s="8" t="s">
        <v>56</v>
      </c>
    </row>
    <row r="106" spans="1:19" x14ac:dyDescent="0.2">
      <c r="A106" s="8" t="s">
        <v>57</v>
      </c>
    </row>
    <row r="108" spans="1:19" ht="15.75" x14ac:dyDescent="0.2">
      <c r="A108" s="4" t="s">
        <v>64</v>
      </c>
    </row>
    <row r="109" spans="1:19" x14ac:dyDescent="0.2">
      <c r="A109" s="5" t="s">
        <v>11</v>
      </c>
    </row>
    <row r="111" spans="1:19" x14ac:dyDescent="0.2">
      <c r="A111" s="63" t="s">
        <v>12</v>
      </c>
      <c r="B111" s="63" t="s">
        <v>13</v>
      </c>
      <c r="C111" s="63" t="s">
        <v>14</v>
      </c>
      <c r="D111" s="63" t="s">
        <v>15</v>
      </c>
      <c r="E111" s="63" t="s">
        <v>16</v>
      </c>
      <c r="F111" s="63" t="s">
        <v>17</v>
      </c>
      <c r="G111" s="63" t="s">
        <v>18</v>
      </c>
      <c r="H111" s="63" t="s">
        <v>20</v>
      </c>
      <c r="I111" s="63" t="s">
        <v>21</v>
      </c>
      <c r="J111" s="63" t="s">
        <v>22</v>
      </c>
      <c r="K111" s="63" t="s">
        <v>23</v>
      </c>
      <c r="L111" s="63" t="s">
        <v>65</v>
      </c>
      <c r="M111" s="63" t="s">
        <v>24</v>
      </c>
      <c r="N111" s="63" t="s">
        <v>25</v>
      </c>
      <c r="O111" s="63" t="s">
        <v>25</v>
      </c>
      <c r="P111" s="63" t="s">
        <v>26</v>
      </c>
      <c r="Q111" s="63" t="s">
        <v>26</v>
      </c>
      <c r="R111" s="63" t="s">
        <v>27</v>
      </c>
      <c r="S111" s="63" t="s">
        <v>28</v>
      </c>
    </row>
    <row r="112" spans="1:19" ht="90" x14ac:dyDescent="0.2">
      <c r="A112" s="63" t="s">
        <v>12</v>
      </c>
      <c r="B112" s="63" t="s">
        <v>13</v>
      </c>
      <c r="C112" s="63" t="s">
        <v>14</v>
      </c>
      <c r="D112" s="63" t="s">
        <v>15</v>
      </c>
      <c r="E112" s="63" t="s">
        <v>16</v>
      </c>
      <c r="F112" s="63" t="s">
        <v>17</v>
      </c>
      <c r="G112" s="63" t="s">
        <v>18</v>
      </c>
      <c r="H112" s="63" t="s">
        <v>20</v>
      </c>
      <c r="I112" s="63" t="s">
        <v>21</v>
      </c>
      <c r="J112" s="63" t="s">
        <v>22</v>
      </c>
      <c r="K112" s="63" t="s">
        <v>23</v>
      </c>
      <c r="L112" s="63" t="s">
        <v>65</v>
      </c>
      <c r="M112" s="63" t="s">
        <v>24</v>
      </c>
      <c r="N112" s="1" t="s">
        <v>29</v>
      </c>
      <c r="O112" s="1" t="s">
        <v>30</v>
      </c>
      <c r="P112" s="1" t="s">
        <v>31</v>
      </c>
      <c r="Q112" s="1" t="s">
        <v>32</v>
      </c>
      <c r="R112" s="63" t="s">
        <v>27</v>
      </c>
      <c r="S112" s="63" t="s">
        <v>28</v>
      </c>
    </row>
    <row r="113" spans="1:19" x14ac:dyDescent="0.2">
      <c r="A113" t="s">
        <v>41</v>
      </c>
      <c r="B113" t="s">
        <v>66</v>
      </c>
      <c r="C113" s="14" t="s">
        <v>35</v>
      </c>
      <c r="D113" s="14">
        <v>64</v>
      </c>
      <c r="E113" s="14" t="s">
        <v>35</v>
      </c>
      <c r="F113" s="14">
        <v>30</v>
      </c>
      <c r="G113" s="39" t="s">
        <v>162</v>
      </c>
      <c r="H113" s="14" t="s">
        <v>35</v>
      </c>
      <c r="I113" s="14">
        <v>6</v>
      </c>
      <c r="J113" s="14">
        <v>1</v>
      </c>
      <c r="K113" s="14">
        <v>31</v>
      </c>
      <c r="L113" s="14">
        <v>9</v>
      </c>
      <c r="M113" s="14">
        <v>52</v>
      </c>
      <c r="N113" s="14">
        <v>4</v>
      </c>
      <c r="O113" s="14">
        <v>75</v>
      </c>
      <c r="P113" s="14">
        <v>21</v>
      </c>
      <c r="Q113" s="14">
        <v>46</v>
      </c>
      <c r="R113" s="14">
        <v>2</v>
      </c>
      <c r="S113" s="14">
        <v>1</v>
      </c>
    </row>
    <row r="114" spans="1:19" x14ac:dyDescent="0.2">
      <c r="A114" t="s">
        <v>44</v>
      </c>
      <c r="B114" t="s">
        <v>66</v>
      </c>
      <c r="C114" s="14">
        <v>0</v>
      </c>
      <c r="D114" s="14">
        <v>71</v>
      </c>
      <c r="E114" s="14" t="s">
        <v>35</v>
      </c>
      <c r="F114" s="14">
        <v>27</v>
      </c>
      <c r="G114" s="38" t="s">
        <v>35</v>
      </c>
      <c r="H114" s="14" t="s">
        <v>35</v>
      </c>
      <c r="I114" s="14">
        <v>75</v>
      </c>
      <c r="J114" s="14">
        <v>1</v>
      </c>
      <c r="K114" s="14" t="s">
        <v>35</v>
      </c>
      <c r="L114" s="14" t="s">
        <v>35</v>
      </c>
      <c r="M114" s="14">
        <v>43</v>
      </c>
      <c r="N114" s="14">
        <v>3</v>
      </c>
      <c r="O114" s="14">
        <v>99</v>
      </c>
      <c r="P114" s="14">
        <v>15</v>
      </c>
      <c r="Q114" s="14">
        <v>5</v>
      </c>
      <c r="R114" s="14" t="s">
        <v>35</v>
      </c>
      <c r="S114" s="14">
        <v>8</v>
      </c>
    </row>
    <row r="115" spans="1:19" x14ac:dyDescent="0.2">
      <c r="A115" t="s">
        <v>48</v>
      </c>
      <c r="B115" t="s">
        <v>66</v>
      </c>
      <c r="C115" s="14" t="s">
        <v>35</v>
      </c>
      <c r="D115" s="14">
        <v>30</v>
      </c>
      <c r="E115" s="14" t="s">
        <v>35</v>
      </c>
      <c r="F115" s="14">
        <v>9</v>
      </c>
      <c r="G115" s="39" t="s">
        <v>162</v>
      </c>
      <c r="H115" s="14" t="s">
        <v>35</v>
      </c>
      <c r="I115" s="14" t="s">
        <v>35</v>
      </c>
      <c r="J115" s="14" t="s">
        <v>35</v>
      </c>
      <c r="K115" s="14" t="s">
        <v>35</v>
      </c>
      <c r="L115" s="14">
        <v>1</v>
      </c>
      <c r="M115" s="14" t="s">
        <v>35</v>
      </c>
      <c r="N115" s="14" t="s">
        <v>35</v>
      </c>
      <c r="O115" s="14">
        <v>90</v>
      </c>
      <c r="P115" s="14">
        <v>4</v>
      </c>
      <c r="Q115" s="14" t="s">
        <v>35</v>
      </c>
      <c r="R115" s="14" t="s">
        <v>35</v>
      </c>
      <c r="S115" s="14">
        <v>7</v>
      </c>
    </row>
    <row r="116" spans="1:19" x14ac:dyDescent="0.2">
      <c r="A116" t="s">
        <v>50</v>
      </c>
      <c r="B116" t="s">
        <v>66</v>
      </c>
      <c r="C116" s="14">
        <v>82</v>
      </c>
      <c r="D116" s="14">
        <v>58</v>
      </c>
      <c r="E116" s="14">
        <v>1</v>
      </c>
      <c r="F116" s="14">
        <v>57</v>
      </c>
      <c r="G116" s="38">
        <v>23</v>
      </c>
      <c r="H116" s="14">
        <v>4</v>
      </c>
      <c r="I116" s="14">
        <v>73</v>
      </c>
      <c r="J116" s="14">
        <v>26</v>
      </c>
      <c r="K116" s="14">
        <v>61</v>
      </c>
      <c r="L116" s="14">
        <v>9</v>
      </c>
      <c r="M116" s="14">
        <v>56</v>
      </c>
      <c r="N116" s="14">
        <v>39</v>
      </c>
      <c r="O116" s="14">
        <v>92</v>
      </c>
      <c r="P116" s="14">
        <v>28</v>
      </c>
      <c r="Q116" s="14">
        <v>42</v>
      </c>
      <c r="R116" s="14">
        <v>3</v>
      </c>
      <c r="S116" s="14">
        <v>1</v>
      </c>
    </row>
    <row r="117" spans="1:19" x14ac:dyDescent="0.2">
      <c r="A117" s="7"/>
      <c r="B117" s="7"/>
      <c r="C117" s="7"/>
      <c r="D117" s="7"/>
      <c r="E117" s="7"/>
      <c r="F117" s="7"/>
      <c r="G117" s="7"/>
      <c r="H117" s="7"/>
      <c r="I117" s="7"/>
      <c r="J117" s="7"/>
      <c r="K117" s="7"/>
      <c r="L117" s="7"/>
      <c r="M117" s="7"/>
      <c r="N117" s="7"/>
      <c r="O117" s="7"/>
      <c r="P117" s="7"/>
      <c r="Q117" s="7"/>
      <c r="R117" s="7"/>
      <c r="S117" s="7"/>
    </row>
    <row r="118" spans="1:19" x14ac:dyDescent="0.2">
      <c r="A118" s="8" t="s">
        <v>73</v>
      </c>
    </row>
    <row r="119" spans="1:19" x14ac:dyDescent="0.2">
      <c r="A119" s="8" t="s">
        <v>74</v>
      </c>
    </row>
    <row r="120" spans="1:19" x14ac:dyDescent="0.2">
      <c r="A120" s="9" t="s">
        <v>53</v>
      </c>
    </row>
    <row r="122" spans="1:19" x14ac:dyDescent="0.2">
      <c r="A122" s="8" t="s">
        <v>54</v>
      </c>
    </row>
    <row r="123" spans="1:19" x14ac:dyDescent="0.2">
      <c r="A123" s="8" t="s">
        <v>55</v>
      </c>
    </row>
    <row r="124" spans="1:19" x14ac:dyDescent="0.2">
      <c r="A124" s="8" t="s">
        <v>56</v>
      </c>
    </row>
    <row r="125" spans="1:19" x14ac:dyDescent="0.2">
      <c r="A125" s="8" t="s">
        <v>57</v>
      </c>
    </row>
    <row r="127" spans="1:19" ht="15.75" x14ac:dyDescent="0.2">
      <c r="A127" s="4" t="s">
        <v>75</v>
      </c>
    </row>
    <row r="128" spans="1:19" x14ac:dyDescent="0.2">
      <c r="A128" s="5" t="s">
        <v>59</v>
      </c>
    </row>
    <row r="130" spans="1:19" x14ac:dyDescent="0.2">
      <c r="A130" s="63" t="s">
        <v>12</v>
      </c>
      <c r="B130" s="63" t="s">
        <v>13</v>
      </c>
      <c r="C130" s="63" t="s">
        <v>14</v>
      </c>
      <c r="D130" s="63" t="s">
        <v>15</v>
      </c>
      <c r="E130" s="63" t="s">
        <v>16</v>
      </c>
      <c r="F130" s="63" t="s">
        <v>17</v>
      </c>
      <c r="G130" s="63" t="s">
        <v>18</v>
      </c>
      <c r="H130" s="63" t="s">
        <v>20</v>
      </c>
      <c r="I130" s="63" t="s">
        <v>21</v>
      </c>
      <c r="J130" s="63" t="s">
        <v>22</v>
      </c>
      <c r="K130" s="63" t="s">
        <v>23</v>
      </c>
      <c r="L130" s="63" t="s">
        <v>65</v>
      </c>
      <c r="M130" s="63" t="s">
        <v>24</v>
      </c>
      <c r="N130" s="63" t="s">
        <v>25</v>
      </c>
      <c r="O130" s="63" t="s">
        <v>25</v>
      </c>
      <c r="P130" s="63" t="s">
        <v>26</v>
      </c>
      <c r="Q130" s="63" t="s">
        <v>26</v>
      </c>
      <c r="R130" s="63" t="s">
        <v>27</v>
      </c>
      <c r="S130" s="63" t="s">
        <v>28</v>
      </c>
    </row>
    <row r="131" spans="1:19" ht="90" x14ac:dyDescent="0.2">
      <c r="A131" s="63" t="s">
        <v>12</v>
      </c>
      <c r="B131" s="63" t="s">
        <v>13</v>
      </c>
      <c r="C131" s="63" t="s">
        <v>14</v>
      </c>
      <c r="D131" s="63" t="s">
        <v>15</v>
      </c>
      <c r="E131" s="63" t="s">
        <v>16</v>
      </c>
      <c r="F131" s="63" t="s">
        <v>17</v>
      </c>
      <c r="G131" s="63" t="s">
        <v>18</v>
      </c>
      <c r="H131" s="63" t="s">
        <v>20</v>
      </c>
      <c r="I131" s="63" t="s">
        <v>21</v>
      </c>
      <c r="J131" s="63" t="s">
        <v>22</v>
      </c>
      <c r="K131" s="63" t="s">
        <v>23</v>
      </c>
      <c r="L131" s="63" t="s">
        <v>65</v>
      </c>
      <c r="M131" s="63" t="s">
        <v>24</v>
      </c>
      <c r="N131" s="1" t="s">
        <v>29</v>
      </c>
      <c r="O131" s="1" t="s">
        <v>30</v>
      </c>
      <c r="P131" s="1" t="s">
        <v>31</v>
      </c>
      <c r="Q131" s="1" t="s">
        <v>32</v>
      </c>
      <c r="R131" s="63" t="s">
        <v>27</v>
      </c>
      <c r="S131" s="63" t="s">
        <v>28</v>
      </c>
    </row>
    <row r="132" spans="1:19" x14ac:dyDescent="0.2">
      <c r="A132" t="s">
        <v>41</v>
      </c>
      <c r="B132" t="s">
        <v>66</v>
      </c>
      <c r="C132" s="14" t="s">
        <v>162</v>
      </c>
      <c r="D132" s="14">
        <v>41</v>
      </c>
      <c r="E132" s="14" t="s">
        <v>162</v>
      </c>
      <c r="F132" s="14">
        <v>1</v>
      </c>
      <c r="G132" s="38" t="s">
        <v>162</v>
      </c>
      <c r="H132" s="14" t="s">
        <v>35</v>
      </c>
      <c r="I132" s="14" t="s">
        <v>35</v>
      </c>
      <c r="J132" s="14" t="s">
        <v>35</v>
      </c>
      <c r="K132" s="14">
        <v>1</v>
      </c>
      <c r="L132" s="14" t="s">
        <v>35</v>
      </c>
      <c r="M132" s="14">
        <v>1</v>
      </c>
      <c r="N132" s="14" t="s">
        <v>35</v>
      </c>
      <c r="O132" s="14">
        <v>3</v>
      </c>
      <c r="P132" s="14">
        <v>6</v>
      </c>
      <c r="Q132" s="14">
        <v>2</v>
      </c>
      <c r="R132" s="14" t="s">
        <v>35</v>
      </c>
      <c r="S132" s="14" t="s">
        <v>35</v>
      </c>
    </row>
    <row r="133" spans="1:19" x14ac:dyDescent="0.2">
      <c r="A133" t="s">
        <v>44</v>
      </c>
      <c r="B133" t="s">
        <v>66</v>
      </c>
      <c r="C133" s="14" t="s">
        <v>35</v>
      </c>
      <c r="D133" s="14">
        <v>30</v>
      </c>
      <c r="E133" s="14" t="s">
        <v>35</v>
      </c>
      <c r="F133" s="14">
        <v>1</v>
      </c>
      <c r="G133" s="39" t="s">
        <v>35</v>
      </c>
      <c r="H133" s="14" t="s">
        <v>35</v>
      </c>
      <c r="I133" s="14">
        <v>2</v>
      </c>
      <c r="J133" s="14" t="s">
        <v>35</v>
      </c>
      <c r="K133" s="14" t="s">
        <v>35</v>
      </c>
      <c r="L133" s="14" t="s">
        <v>35</v>
      </c>
      <c r="M133" s="14">
        <v>1</v>
      </c>
      <c r="N133" s="14" t="s">
        <v>35</v>
      </c>
      <c r="O133" s="14">
        <v>2</v>
      </c>
      <c r="P133" s="14" t="s">
        <v>35</v>
      </c>
      <c r="Q133" s="14" t="s">
        <v>35</v>
      </c>
      <c r="R133" s="14" t="s">
        <v>35</v>
      </c>
      <c r="S133" s="14" t="s">
        <v>35</v>
      </c>
    </row>
    <row r="134" spans="1:19" x14ac:dyDescent="0.2">
      <c r="A134" t="s">
        <v>48</v>
      </c>
      <c r="B134" t="s">
        <v>66</v>
      </c>
      <c r="C134" s="14" t="s">
        <v>162</v>
      </c>
      <c r="D134" s="14">
        <v>8</v>
      </c>
      <c r="E134" s="14" t="s">
        <v>162</v>
      </c>
      <c r="F134" s="14" t="s">
        <v>35</v>
      </c>
      <c r="G134" s="38" t="s">
        <v>162</v>
      </c>
      <c r="H134" s="14" t="s">
        <v>35</v>
      </c>
      <c r="I134" s="14" t="s">
        <v>162</v>
      </c>
      <c r="J134" s="14" t="s">
        <v>162</v>
      </c>
      <c r="K134" s="14" t="s">
        <v>35</v>
      </c>
      <c r="L134" s="14" t="s">
        <v>35</v>
      </c>
      <c r="M134" s="14" t="s">
        <v>162</v>
      </c>
      <c r="N134" s="14" t="s">
        <v>35</v>
      </c>
      <c r="O134" s="14">
        <v>2</v>
      </c>
      <c r="P134" s="14" t="s">
        <v>35</v>
      </c>
      <c r="Q134" s="14" t="s">
        <v>162</v>
      </c>
      <c r="R134" s="14" t="s">
        <v>162</v>
      </c>
      <c r="S134" s="14" t="s">
        <v>35</v>
      </c>
    </row>
    <row r="135" spans="1:19" x14ac:dyDescent="0.2">
      <c r="A135" t="s">
        <v>50</v>
      </c>
      <c r="B135" t="s">
        <v>66</v>
      </c>
      <c r="C135" s="14">
        <v>14</v>
      </c>
      <c r="D135" s="14">
        <v>66</v>
      </c>
      <c r="E135" s="14" t="s">
        <v>35</v>
      </c>
      <c r="F135" s="14">
        <v>2</v>
      </c>
      <c r="G135" s="14">
        <v>9</v>
      </c>
      <c r="H135" s="14" t="s">
        <v>35</v>
      </c>
      <c r="I135" s="14">
        <v>16</v>
      </c>
      <c r="J135" s="14">
        <v>9</v>
      </c>
      <c r="K135" s="14">
        <v>10</v>
      </c>
      <c r="L135" s="14">
        <v>1</v>
      </c>
      <c r="M135" s="14">
        <v>7</v>
      </c>
      <c r="N135" s="14">
        <v>4</v>
      </c>
      <c r="O135" s="14">
        <v>2</v>
      </c>
      <c r="P135" s="14">
        <v>13</v>
      </c>
      <c r="Q135" s="14">
        <v>16</v>
      </c>
      <c r="R135" s="14" t="s">
        <v>35</v>
      </c>
      <c r="S135" s="14" t="s">
        <v>35</v>
      </c>
    </row>
    <row r="136" spans="1:19" x14ac:dyDescent="0.2">
      <c r="A136" s="7"/>
      <c r="B136" s="7"/>
      <c r="C136" s="7"/>
      <c r="D136" s="7"/>
      <c r="E136" s="7"/>
      <c r="F136" s="7"/>
      <c r="G136" s="7"/>
      <c r="H136" s="7"/>
      <c r="I136" s="7"/>
      <c r="J136" s="7"/>
      <c r="K136" s="7"/>
      <c r="L136" s="7"/>
      <c r="M136" s="7"/>
      <c r="N136" s="7"/>
      <c r="O136" s="7"/>
      <c r="P136" s="7"/>
      <c r="Q136" s="7"/>
      <c r="R136" s="7"/>
      <c r="S136" s="7"/>
    </row>
    <row r="137" spans="1:19" x14ac:dyDescent="0.2">
      <c r="A137" s="8" t="s">
        <v>77</v>
      </c>
    </row>
    <row r="138" spans="1:19" x14ac:dyDescent="0.2">
      <c r="A138" s="8" t="s">
        <v>78</v>
      </c>
    </row>
    <row r="139" spans="1:19" x14ac:dyDescent="0.2">
      <c r="A139" s="9" t="s">
        <v>53</v>
      </c>
    </row>
    <row r="141" spans="1:19" x14ac:dyDescent="0.2">
      <c r="A141" s="8" t="s">
        <v>54</v>
      </c>
    </row>
    <row r="142" spans="1:19" x14ac:dyDescent="0.2">
      <c r="A142" s="8" t="s">
        <v>55</v>
      </c>
    </row>
    <row r="143" spans="1:19" x14ac:dyDescent="0.2">
      <c r="A143" s="8" t="s">
        <v>56</v>
      </c>
    </row>
    <row r="144" spans="1:19" x14ac:dyDescent="0.2">
      <c r="A144" s="8" t="s">
        <v>57</v>
      </c>
    </row>
    <row r="146" spans="1:19" ht="15.75" x14ac:dyDescent="0.2">
      <c r="A146" s="11" t="s">
        <v>193</v>
      </c>
    </row>
    <row r="147" spans="1:19" x14ac:dyDescent="0.2">
      <c r="A147" s="5" t="s">
        <v>59</v>
      </c>
    </row>
    <row r="149" spans="1:19" x14ac:dyDescent="0.2">
      <c r="A149" s="63" t="s">
        <v>12</v>
      </c>
      <c r="B149" s="63" t="s">
        <v>13</v>
      </c>
      <c r="C149" s="63" t="s">
        <v>14</v>
      </c>
      <c r="D149" s="63" t="s">
        <v>15</v>
      </c>
      <c r="E149" s="63" t="s">
        <v>16</v>
      </c>
      <c r="F149" s="63" t="s">
        <v>17</v>
      </c>
      <c r="G149" s="63" t="s">
        <v>18</v>
      </c>
      <c r="H149" s="63" t="s">
        <v>20</v>
      </c>
      <c r="I149" s="63" t="s">
        <v>21</v>
      </c>
      <c r="J149" s="63" t="s">
        <v>22</v>
      </c>
      <c r="K149" s="63" t="s">
        <v>23</v>
      </c>
      <c r="L149" s="63" t="s">
        <v>65</v>
      </c>
      <c r="M149" s="63" t="s">
        <v>24</v>
      </c>
      <c r="N149" s="63" t="s">
        <v>25</v>
      </c>
      <c r="O149" s="63" t="s">
        <v>25</v>
      </c>
      <c r="P149" s="63" t="s">
        <v>26</v>
      </c>
      <c r="Q149" s="63" t="s">
        <v>26</v>
      </c>
      <c r="R149" s="63" t="s">
        <v>27</v>
      </c>
      <c r="S149" s="63" t="s">
        <v>28</v>
      </c>
    </row>
    <row r="150" spans="1:19" ht="90" x14ac:dyDescent="0.2">
      <c r="A150" s="63" t="s">
        <v>12</v>
      </c>
      <c r="B150" s="63" t="s">
        <v>13</v>
      </c>
      <c r="C150" s="63" t="s">
        <v>14</v>
      </c>
      <c r="D150" s="63" t="s">
        <v>15</v>
      </c>
      <c r="E150" s="63" t="s">
        <v>16</v>
      </c>
      <c r="F150" s="63" t="s">
        <v>17</v>
      </c>
      <c r="G150" s="63" t="s">
        <v>18</v>
      </c>
      <c r="H150" s="63" t="s">
        <v>20</v>
      </c>
      <c r="I150" s="63" t="s">
        <v>21</v>
      </c>
      <c r="J150" s="63" t="s">
        <v>22</v>
      </c>
      <c r="K150" s="63" t="s">
        <v>23</v>
      </c>
      <c r="L150" s="63" t="s">
        <v>65</v>
      </c>
      <c r="M150" s="63" t="s">
        <v>24</v>
      </c>
      <c r="N150" s="1" t="s">
        <v>29</v>
      </c>
      <c r="O150" s="1" t="s">
        <v>30</v>
      </c>
      <c r="P150" s="1" t="s">
        <v>31</v>
      </c>
      <c r="Q150" s="1" t="s">
        <v>32</v>
      </c>
      <c r="R150" s="63" t="s">
        <v>27</v>
      </c>
      <c r="S150" s="63" t="s">
        <v>28</v>
      </c>
    </row>
    <row r="151" spans="1:19" x14ac:dyDescent="0.2">
      <c r="A151" t="s">
        <v>41</v>
      </c>
      <c r="B151" t="s">
        <v>66</v>
      </c>
      <c r="C151" s="14" t="s">
        <v>162</v>
      </c>
      <c r="D151" s="14">
        <v>33</v>
      </c>
      <c r="E151" s="14" t="s">
        <v>162</v>
      </c>
      <c r="F151" s="14">
        <v>1</v>
      </c>
      <c r="G151" s="38" t="s">
        <v>162</v>
      </c>
      <c r="H151" s="14" t="s">
        <v>35</v>
      </c>
      <c r="I151" s="14" t="s">
        <v>35</v>
      </c>
      <c r="J151" s="14" t="s">
        <v>35</v>
      </c>
      <c r="K151" s="14">
        <v>1</v>
      </c>
      <c r="L151" s="14" t="s">
        <v>35</v>
      </c>
      <c r="M151" s="14">
        <v>1</v>
      </c>
      <c r="N151" s="14" t="s">
        <v>35</v>
      </c>
      <c r="O151" s="14">
        <v>3</v>
      </c>
      <c r="P151" s="14">
        <v>6</v>
      </c>
      <c r="Q151" s="14">
        <v>2</v>
      </c>
      <c r="R151" s="14" t="s">
        <v>35</v>
      </c>
      <c r="S151" s="14" t="s">
        <v>35</v>
      </c>
    </row>
    <row r="152" spans="1:19" x14ac:dyDescent="0.2">
      <c r="A152" t="s">
        <v>44</v>
      </c>
      <c r="B152" t="s">
        <v>66</v>
      </c>
      <c r="C152" s="14" t="s">
        <v>35</v>
      </c>
      <c r="D152" s="14">
        <v>23</v>
      </c>
      <c r="E152" s="14" t="s">
        <v>35</v>
      </c>
      <c r="F152" s="14">
        <v>1</v>
      </c>
      <c r="G152" s="39" t="s">
        <v>35</v>
      </c>
      <c r="H152" s="14" t="s">
        <v>35</v>
      </c>
      <c r="I152" s="14">
        <v>2</v>
      </c>
      <c r="J152" s="14" t="s">
        <v>35</v>
      </c>
      <c r="K152" s="14" t="s">
        <v>35</v>
      </c>
      <c r="L152" s="14" t="s">
        <v>35</v>
      </c>
      <c r="M152" s="14">
        <v>1</v>
      </c>
      <c r="N152" s="14" t="s">
        <v>35</v>
      </c>
      <c r="O152" s="14">
        <v>2</v>
      </c>
      <c r="P152" s="14" t="s">
        <v>35</v>
      </c>
      <c r="Q152" s="14" t="s">
        <v>35</v>
      </c>
      <c r="R152" s="14" t="s">
        <v>35</v>
      </c>
      <c r="S152" s="14" t="s">
        <v>35</v>
      </c>
    </row>
    <row r="153" spans="1:19" x14ac:dyDescent="0.2">
      <c r="A153" t="s">
        <v>48</v>
      </c>
      <c r="B153" t="s">
        <v>66</v>
      </c>
      <c r="C153" s="14" t="s">
        <v>162</v>
      </c>
      <c r="D153" s="14">
        <v>7</v>
      </c>
      <c r="E153" s="14" t="s">
        <v>162</v>
      </c>
      <c r="F153" s="14" t="s">
        <v>35</v>
      </c>
      <c r="G153" s="38" t="s">
        <v>162</v>
      </c>
      <c r="H153" s="14" t="s">
        <v>35</v>
      </c>
      <c r="I153" s="14" t="s">
        <v>162</v>
      </c>
      <c r="J153" s="14" t="s">
        <v>162</v>
      </c>
      <c r="K153" s="14" t="s">
        <v>35</v>
      </c>
      <c r="L153" s="14" t="s">
        <v>35</v>
      </c>
      <c r="M153" s="14" t="s">
        <v>162</v>
      </c>
      <c r="N153" s="14" t="s">
        <v>35</v>
      </c>
      <c r="O153" s="14">
        <v>1</v>
      </c>
      <c r="P153" s="14" t="s">
        <v>35</v>
      </c>
      <c r="Q153" s="14" t="s">
        <v>162</v>
      </c>
      <c r="R153" s="14" t="s">
        <v>162</v>
      </c>
      <c r="S153" s="14" t="s">
        <v>35</v>
      </c>
    </row>
    <row r="154" spans="1:19" x14ac:dyDescent="0.2">
      <c r="A154" t="s">
        <v>50</v>
      </c>
      <c r="B154" t="s">
        <v>66</v>
      </c>
      <c r="C154" s="14">
        <v>14</v>
      </c>
      <c r="D154" s="14">
        <v>36</v>
      </c>
      <c r="E154" s="14" t="s">
        <v>35</v>
      </c>
      <c r="F154" s="14">
        <v>1</v>
      </c>
      <c r="G154" s="14">
        <v>9</v>
      </c>
      <c r="H154" s="14" t="s">
        <v>35</v>
      </c>
      <c r="I154" s="14">
        <v>16</v>
      </c>
      <c r="J154" s="14">
        <v>9</v>
      </c>
      <c r="K154" s="14">
        <v>10</v>
      </c>
      <c r="L154" s="14">
        <v>1</v>
      </c>
      <c r="M154" s="14">
        <v>7</v>
      </c>
      <c r="N154" s="14">
        <v>4</v>
      </c>
      <c r="O154" s="14">
        <v>2</v>
      </c>
      <c r="P154" s="14">
        <v>13</v>
      </c>
      <c r="Q154" s="14">
        <v>16</v>
      </c>
      <c r="R154" s="14" t="s">
        <v>35</v>
      </c>
      <c r="S154" s="14" t="s">
        <v>35</v>
      </c>
    </row>
    <row r="155" spans="1:19" x14ac:dyDescent="0.2">
      <c r="A155" s="7"/>
      <c r="B155" s="7"/>
      <c r="C155" s="7"/>
      <c r="D155" s="7"/>
      <c r="E155" s="7"/>
      <c r="F155" s="7"/>
      <c r="G155" s="7"/>
      <c r="H155" s="7"/>
      <c r="I155" s="7"/>
      <c r="J155" s="7"/>
      <c r="K155" s="7"/>
      <c r="L155" s="7"/>
      <c r="M155" s="7"/>
      <c r="N155" s="7"/>
      <c r="O155" s="7"/>
      <c r="P155" s="7"/>
      <c r="Q155" s="7"/>
      <c r="R155" s="7"/>
      <c r="S155" s="7"/>
    </row>
    <row r="156" spans="1:19" x14ac:dyDescent="0.2">
      <c r="A156" s="8" t="s">
        <v>80</v>
      </c>
    </row>
    <row r="157" spans="1:19" x14ac:dyDescent="0.2">
      <c r="A157" s="8" t="s">
        <v>81</v>
      </c>
    </row>
    <row r="158" spans="1:19" x14ac:dyDescent="0.2">
      <c r="A158" s="9" t="s">
        <v>53</v>
      </c>
    </row>
    <row r="160" spans="1:19" x14ac:dyDescent="0.2">
      <c r="A160" s="8" t="s">
        <v>54</v>
      </c>
    </row>
    <row r="161" spans="1:21" x14ac:dyDescent="0.2">
      <c r="A161" s="8" t="s">
        <v>55</v>
      </c>
    </row>
    <row r="162" spans="1:21" x14ac:dyDescent="0.2">
      <c r="A162" s="8" t="s">
        <v>56</v>
      </c>
    </row>
    <row r="163" spans="1:21" x14ac:dyDescent="0.2">
      <c r="A163" s="8" t="s">
        <v>57</v>
      </c>
    </row>
    <row r="165" spans="1:21" ht="15.75" x14ac:dyDescent="0.2">
      <c r="A165" s="11" t="s">
        <v>163</v>
      </c>
    </row>
    <row r="166" spans="1:21" x14ac:dyDescent="0.2">
      <c r="A166" s="5" t="s">
        <v>11</v>
      </c>
    </row>
    <row r="168" spans="1:21" x14ac:dyDescent="0.2">
      <c r="A168" s="63" t="s">
        <v>12</v>
      </c>
      <c r="B168" s="63" t="s">
        <v>13</v>
      </c>
      <c r="C168" s="63" t="s">
        <v>14</v>
      </c>
      <c r="D168" s="63" t="s">
        <v>15</v>
      </c>
      <c r="E168" s="63" t="s">
        <v>16</v>
      </c>
      <c r="F168" s="63" t="s">
        <v>17</v>
      </c>
      <c r="G168" s="63" t="s">
        <v>18</v>
      </c>
      <c r="H168" s="63" t="s">
        <v>20</v>
      </c>
      <c r="I168" s="63" t="s">
        <v>21</v>
      </c>
      <c r="J168" s="63" t="s">
        <v>22</v>
      </c>
      <c r="K168" s="63" t="s">
        <v>23</v>
      </c>
      <c r="L168" s="63" t="s">
        <v>65</v>
      </c>
      <c r="M168" s="63" t="s">
        <v>24</v>
      </c>
      <c r="N168" s="63" t="s">
        <v>25</v>
      </c>
      <c r="O168" s="63" t="s">
        <v>25</v>
      </c>
      <c r="P168" s="63" t="s">
        <v>26</v>
      </c>
      <c r="Q168" s="63" t="s">
        <v>26</v>
      </c>
      <c r="R168" s="63" t="s">
        <v>27</v>
      </c>
      <c r="S168" s="63" t="s">
        <v>82</v>
      </c>
      <c r="T168" s="63" t="s">
        <v>83</v>
      </c>
      <c r="U168" s="63" t="s">
        <v>84</v>
      </c>
    </row>
    <row r="169" spans="1:21" ht="90" x14ac:dyDescent="0.2">
      <c r="A169" s="63" t="s">
        <v>12</v>
      </c>
      <c r="B169" s="63" t="s">
        <v>13</v>
      </c>
      <c r="C169" s="63" t="s">
        <v>14</v>
      </c>
      <c r="D169" s="63" t="s">
        <v>15</v>
      </c>
      <c r="E169" s="63" t="s">
        <v>16</v>
      </c>
      <c r="F169" s="63" t="s">
        <v>17</v>
      </c>
      <c r="G169" s="63" t="s">
        <v>18</v>
      </c>
      <c r="H169" s="63" t="s">
        <v>20</v>
      </c>
      <c r="I169" s="63" t="s">
        <v>21</v>
      </c>
      <c r="J169" s="63" t="s">
        <v>22</v>
      </c>
      <c r="K169" s="63" t="s">
        <v>23</v>
      </c>
      <c r="L169" s="63" t="s">
        <v>65</v>
      </c>
      <c r="M169" s="63" t="s">
        <v>24</v>
      </c>
      <c r="N169" s="1" t="s">
        <v>29</v>
      </c>
      <c r="O169" s="1" t="s">
        <v>30</v>
      </c>
      <c r="P169" s="1" t="s">
        <v>31</v>
      </c>
      <c r="Q169" s="1" t="s">
        <v>32</v>
      </c>
      <c r="R169" s="63" t="s">
        <v>27</v>
      </c>
      <c r="S169" s="63" t="s">
        <v>82</v>
      </c>
      <c r="T169" s="63" t="s">
        <v>83</v>
      </c>
      <c r="U169" s="63" t="s">
        <v>84</v>
      </c>
    </row>
    <row r="170" spans="1:21" x14ac:dyDescent="0.2">
      <c r="A170" t="s">
        <v>41</v>
      </c>
      <c r="B170" t="s">
        <v>85</v>
      </c>
      <c r="C170" s="14">
        <v>4</v>
      </c>
      <c r="D170" s="14">
        <v>70</v>
      </c>
      <c r="E170" s="14" t="s">
        <v>35</v>
      </c>
      <c r="F170" s="14">
        <v>79</v>
      </c>
      <c r="G170" s="39" t="s">
        <v>162</v>
      </c>
      <c r="H170" s="14">
        <v>10</v>
      </c>
      <c r="I170" s="14">
        <v>7</v>
      </c>
      <c r="J170" s="14">
        <v>5</v>
      </c>
      <c r="K170" s="14">
        <v>63</v>
      </c>
      <c r="L170" s="14">
        <v>23</v>
      </c>
      <c r="M170" s="14">
        <v>80</v>
      </c>
      <c r="N170" s="14">
        <v>28</v>
      </c>
      <c r="O170" s="14">
        <v>68</v>
      </c>
      <c r="P170" s="14">
        <v>48</v>
      </c>
      <c r="Q170" s="14">
        <v>44</v>
      </c>
      <c r="R170" s="14">
        <v>2</v>
      </c>
      <c r="S170" s="14">
        <v>45</v>
      </c>
      <c r="T170" s="14">
        <v>51</v>
      </c>
      <c r="U170" s="14">
        <v>1</v>
      </c>
    </row>
    <row r="171" spans="1:21" x14ac:dyDescent="0.2">
      <c r="A171" t="s">
        <v>50</v>
      </c>
      <c r="B171" t="s">
        <v>85</v>
      </c>
      <c r="C171" s="14">
        <v>81</v>
      </c>
      <c r="D171" s="14">
        <v>57</v>
      </c>
      <c r="E171" s="14">
        <v>31</v>
      </c>
      <c r="F171" s="14">
        <v>37</v>
      </c>
      <c r="G171" s="14">
        <v>83</v>
      </c>
      <c r="H171" s="14">
        <v>73</v>
      </c>
      <c r="I171" s="14">
        <v>92</v>
      </c>
      <c r="J171" s="14">
        <v>30</v>
      </c>
      <c r="K171" s="14">
        <v>94</v>
      </c>
      <c r="L171" s="14">
        <v>84</v>
      </c>
      <c r="M171" s="14">
        <v>90</v>
      </c>
      <c r="N171" s="14">
        <v>76</v>
      </c>
      <c r="O171" s="14">
        <v>87</v>
      </c>
      <c r="P171" s="14">
        <v>60</v>
      </c>
      <c r="Q171" s="14">
        <v>75</v>
      </c>
      <c r="R171" s="14">
        <v>2</v>
      </c>
      <c r="S171" s="14">
        <v>9</v>
      </c>
      <c r="T171" s="14" t="s">
        <v>35</v>
      </c>
      <c r="U171" s="14" t="s">
        <v>35</v>
      </c>
    </row>
    <row r="172" spans="1:21" x14ac:dyDescent="0.2">
      <c r="A172" s="7"/>
      <c r="B172" s="7"/>
      <c r="C172" s="7"/>
      <c r="D172" s="7"/>
      <c r="E172" s="7"/>
      <c r="F172" s="7"/>
      <c r="G172" s="7"/>
      <c r="H172" s="7"/>
      <c r="I172" s="7"/>
      <c r="J172" s="7"/>
      <c r="K172" s="7"/>
      <c r="L172" s="7"/>
      <c r="M172" s="7"/>
      <c r="N172" s="7"/>
      <c r="O172" s="7"/>
      <c r="P172" s="7"/>
      <c r="Q172" s="7"/>
      <c r="R172" s="7"/>
      <c r="S172" s="7"/>
      <c r="T172" s="7"/>
      <c r="U172" s="7"/>
    </row>
    <row r="173" spans="1:21" x14ac:dyDescent="0.2">
      <c r="A173" s="8" t="s">
        <v>87</v>
      </c>
    </row>
    <row r="174" spans="1:21" x14ac:dyDescent="0.2">
      <c r="A174" s="8" t="s">
        <v>88</v>
      </c>
    </row>
    <row r="175" spans="1:21" x14ac:dyDescent="0.2">
      <c r="A175" s="9" t="s">
        <v>53</v>
      </c>
    </row>
    <row r="177" spans="1:21" x14ac:dyDescent="0.2">
      <c r="A177" s="8" t="s">
        <v>54</v>
      </c>
    </row>
    <row r="178" spans="1:21" x14ac:dyDescent="0.2">
      <c r="A178" s="8" t="s">
        <v>55</v>
      </c>
    </row>
    <row r="179" spans="1:21" x14ac:dyDescent="0.2">
      <c r="A179" s="8" t="s">
        <v>56</v>
      </c>
    </row>
    <row r="180" spans="1:21" x14ac:dyDescent="0.2">
      <c r="A180" s="8" t="s">
        <v>89</v>
      </c>
    </row>
    <row r="182" spans="1:21" ht="15.75" x14ac:dyDescent="0.2">
      <c r="A182" s="4" t="s">
        <v>90</v>
      </c>
    </row>
    <row r="183" spans="1:21" x14ac:dyDescent="0.2">
      <c r="A183" s="5" t="s">
        <v>59</v>
      </c>
    </row>
    <row r="185" spans="1:21" x14ac:dyDescent="0.2">
      <c r="A185" s="63" t="s">
        <v>12</v>
      </c>
      <c r="B185" s="63" t="s">
        <v>13</v>
      </c>
      <c r="C185" s="63" t="s">
        <v>14</v>
      </c>
      <c r="D185" s="63" t="s">
        <v>15</v>
      </c>
      <c r="E185" s="63" t="s">
        <v>16</v>
      </c>
      <c r="F185" s="63" t="s">
        <v>17</v>
      </c>
      <c r="G185" s="63" t="s">
        <v>18</v>
      </c>
      <c r="H185" s="63" t="s">
        <v>20</v>
      </c>
      <c r="I185" s="63" t="s">
        <v>21</v>
      </c>
      <c r="J185" s="63" t="s">
        <v>22</v>
      </c>
      <c r="K185" s="63" t="s">
        <v>23</v>
      </c>
      <c r="L185" s="63" t="s">
        <v>65</v>
      </c>
      <c r="M185" s="63" t="s">
        <v>24</v>
      </c>
      <c r="N185" s="63" t="s">
        <v>25</v>
      </c>
      <c r="O185" s="63" t="s">
        <v>25</v>
      </c>
      <c r="P185" s="63" t="s">
        <v>26</v>
      </c>
      <c r="Q185" s="63" t="s">
        <v>26</v>
      </c>
      <c r="R185" s="63" t="s">
        <v>27</v>
      </c>
      <c r="S185" s="63" t="s">
        <v>82</v>
      </c>
      <c r="T185" s="63" t="s">
        <v>83</v>
      </c>
      <c r="U185" s="63" t="s">
        <v>28</v>
      </c>
    </row>
    <row r="186" spans="1:21" ht="90" x14ac:dyDescent="0.2">
      <c r="A186" s="63" t="s">
        <v>12</v>
      </c>
      <c r="B186" s="63" t="s">
        <v>13</v>
      </c>
      <c r="C186" s="63" t="s">
        <v>14</v>
      </c>
      <c r="D186" s="63" t="s">
        <v>15</v>
      </c>
      <c r="E186" s="63" t="s">
        <v>16</v>
      </c>
      <c r="F186" s="63" t="s">
        <v>17</v>
      </c>
      <c r="G186" s="63" t="s">
        <v>18</v>
      </c>
      <c r="H186" s="63" t="s">
        <v>20</v>
      </c>
      <c r="I186" s="63" t="s">
        <v>21</v>
      </c>
      <c r="J186" s="63" t="s">
        <v>22</v>
      </c>
      <c r="K186" s="63" t="s">
        <v>23</v>
      </c>
      <c r="L186" s="63" t="s">
        <v>65</v>
      </c>
      <c r="M186" s="63" t="s">
        <v>24</v>
      </c>
      <c r="N186" s="1" t="s">
        <v>29</v>
      </c>
      <c r="O186" s="1" t="s">
        <v>30</v>
      </c>
      <c r="P186" s="1" t="s">
        <v>31</v>
      </c>
      <c r="Q186" s="1" t="s">
        <v>32</v>
      </c>
      <c r="R186" s="63" t="s">
        <v>27</v>
      </c>
      <c r="S186" s="63" t="s">
        <v>82</v>
      </c>
      <c r="T186" s="63" t="s">
        <v>83</v>
      </c>
      <c r="U186" s="63" t="s">
        <v>28</v>
      </c>
    </row>
    <row r="187" spans="1:21" x14ac:dyDescent="0.2">
      <c r="A187" t="s">
        <v>41</v>
      </c>
      <c r="B187" t="s">
        <v>85</v>
      </c>
      <c r="C187" s="14" t="s">
        <v>35</v>
      </c>
      <c r="D187" s="14">
        <v>83</v>
      </c>
      <c r="E187" s="14" t="s">
        <v>162</v>
      </c>
      <c r="F187" s="14">
        <v>1</v>
      </c>
      <c r="G187" s="14" t="s">
        <v>162</v>
      </c>
      <c r="H187" s="14" t="s">
        <v>35</v>
      </c>
      <c r="I187" s="14" t="s">
        <v>35</v>
      </c>
      <c r="J187" s="14" t="s">
        <v>35</v>
      </c>
      <c r="K187" s="14">
        <v>2</v>
      </c>
      <c r="L187" s="14">
        <v>1</v>
      </c>
      <c r="M187" s="14">
        <v>4</v>
      </c>
      <c r="N187" s="14">
        <v>3</v>
      </c>
      <c r="O187" s="14">
        <v>2</v>
      </c>
      <c r="P187" s="14">
        <v>12</v>
      </c>
      <c r="Q187" s="14">
        <v>3</v>
      </c>
      <c r="R187" s="14" t="s">
        <v>35</v>
      </c>
      <c r="S187" s="14">
        <v>2</v>
      </c>
      <c r="T187" s="14">
        <v>4</v>
      </c>
      <c r="U187" s="14" t="s">
        <v>35</v>
      </c>
    </row>
    <row r="188" spans="1:21" x14ac:dyDescent="0.2">
      <c r="A188" t="s">
        <v>50</v>
      </c>
      <c r="B188" t="s">
        <v>85</v>
      </c>
      <c r="C188" s="14">
        <v>30</v>
      </c>
      <c r="D188" s="14">
        <v>208</v>
      </c>
      <c r="E188" s="14" t="s">
        <v>35</v>
      </c>
      <c r="F188" s="14">
        <v>2</v>
      </c>
      <c r="G188" s="14">
        <v>33</v>
      </c>
      <c r="H188" s="14">
        <v>1</v>
      </c>
      <c r="I188" s="14">
        <v>24</v>
      </c>
      <c r="J188" s="14">
        <v>33</v>
      </c>
      <c r="K188" s="14">
        <v>35</v>
      </c>
      <c r="L188" s="14">
        <v>1</v>
      </c>
      <c r="M188" s="14">
        <v>32</v>
      </c>
      <c r="N188" s="14">
        <v>10</v>
      </c>
      <c r="O188" s="14">
        <v>1</v>
      </c>
      <c r="P188" s="14">
        <v>18</v>
      </c>
      <c r="Q188" s="14">
        <v>31</v>
      </c>
      <c r="R188" s="14" t="s">
        <v>35</v>
      </c>
      <c r="S188" s="14" t="s">
        <v>35</v>
      </c>
      <c r="T188" s="14" t="s">
        <v>162</v>
      </c>
      <c r="U188" s="14" t="s">
        <v>35</v>
      </c>
    </row>
    <row r="189" spans="1:21" x14ac:dyDescent="0.2">
      <c r="A189" s="7"/>
      <c r="B189" s="7"/>
      <c r="C189" s="7"/>
      <c r="D189" s="7"/>
      <c r="E189" s="7"/>
      <c r="F189" s="7"/>
      <c r="G189" s="7"/>
      <c r="H189" s="7"/>
      <c r="I189" s="7"/>
      <c r="J189" s="7"/>
      <c r="K189" s="7"/>
      <c r="L189" s="7"/>
      <c r="M189" s="7"/>
      <c r="N189" s="7"/>
      <c r="O189" s="7"/>
      <c r="P189" s="7"/>
      <c r="Q189" s="7"/>
      <c r="R189" s="7"/>
      <c r="S189" s="7"/>
      <c r="T189" s="7"/>
      <c r="U189" s="7"/>
    </row>
    <row r="190" spans="1:21" x14ac:dyDescent="0.2">
      <c r="A190" s="8" t="s">
        <v>91</v>
      </c>
    </row>
    <row r="191" spans="1:21" x14ac:dyDescent="0.2">
      <c r="A191" s="8" t="s">
        <v>92</v>
      </c>
    </row>
    <row r="192" spans="1:21" x14ac:dyDescent="0.2">
      <c r="A192" s="9" t="s">
        <v>53</v>
      </c>
    </row>
    <row r="194" spans="1:21" x14ac:dyDescent="0.2">
      <c r="A194" s="8" t="s">
        <v>54</v>
      </c>
    </row>
    <row r="195" spans="1:21" x14ac:dyDescent="0.2">
      <c r="A195" s="8" t="s">
        <v>55</v>
      </c>
    </row>
    <row r="196" spans="1:21" x14ac:dyDescent="0.2">
      <c r="A196" s="8" t="s">
        <v>56</v>
      </c>
    </row>
    <row r="197" spans="1:21" x14ac:dyDescent="0.2">
      <c r="A197" s="8" t="s">
        <v>89</v>
      </c>
    </row>
    <row r="199" spans="1:21" ht="15.75" x14ac:dyDescent="0.2">
      <c r="A199" s="4" t="s">
        <v>93</v>
      </c>
    </row>
    <row r="200" spans="1:21" x14ac:dyDescent="0.2">
      <c r="A200" s="5" t="s">
        <v>59</v>
      </c>
    </row>
    <row r="202" spans="1:21" ht="15" x14ac:dyDescent="0.2">
      <c r="A202" s="63" t="s">
        <v>12</v>
      </c>
      <c r="B202" s="63" t="s">
        <v>13</v>
      </c>
      <c r="C202" s="63" t="s">
        <v>14</v>
      </c>
      <c r="D202" s="63" t="s">
        <v>15</v>
      </c>
      <c r="E202" s="63" t="s">
        <v>16</v>
      </c>
      <c r="F202" s="63" t="s">
        <v>17</v>
      </c>
      <c r="G202" s="63" t="s">
        <v>18</v>
      </c>
      <c r="H202" s="63" t="s">
        <v>20</v>
      </c>
      <c r="I202" s="63" t="s">
        <v>21</v>
      </c>
      <c r="J202" s="63" t="s">
        <v>22</v>
      </c>
      <c r="K202" s="63" t="s">
        <v>23</v>
      </c>
      <c r="L202" s="63" t="s">
        <v>65</v>
      </c>
      <c r="M202" s="63" t="s">
        <v>24</v>
      </c>
      <c r="N202" s="63" t="s">
        <v>25</v>
      </c>
      <c r="O202" s="63" t="s">
        <v>25</v>
      </c>
      <c r="P202" s="1" t="s">
        <v>26</v>
      </c>
      <c r="Q202" s="1" t="s">
        <v>26</v>
      </c>
      <c r="R202" s="63" t="s">
        <v>27</v>
      </c>
      <c r="S202" s="63" t="s">
        <v>82</v>
      </c>
      <c r="T202" s="63" t="s">
        <v>83</v>
      </c>
      <c r="U202" s="63" t="s">
        <v>28</v>
      </c>
    </row>
    <row r="203" spans="1:21" ht="90" x14ac:dyDescent="0.2">
      <c r="A203" s="63" t="s">
        <v>12</v>
      </c>
      <c r="B203" s="63" t="s">
        <v>13</v>
      </c>
      <c r="C203" s="63" t="s">
        <v>14</v>
      </c>
      <c r="D203" s="63" t="s">
        <v>15</v>
      </c>
      <c r="E203" s="63" t="s">
        <v>16</v>
      </c>
      <c r="F203" s="63" t="s">
        <v>17</v>
      </c>
      <c r="G203" s="63" t="s">
        <v>18</v>
      </c>
      <c r="H203" s="63" t="s">
        <v>20</v>
      </c>
      <c r="I203" s="63" t="s">
        <v>21</v>
      </c>
      <c r="J203" s="63" t="s">
        <v>22</v>
      </c>
      <c r="K203" s="63" t="s">
        <v>23</v>
      </c>
      <c r="L203" s="63" t="s">
        <v>65</v>
      </c>
      <c r="M203" s="63" t="s">
        <v>24</v>
      </c>
      <c r="N203" s="1" t="s">
        <v>29</v>
      </c>
      <c r="O203" s="1" t="s">
        <v>30</v>
      </c>
      <c r="P203" s="63" t="s">
        <v>31</v>
      </c>
      <c r="Q203" s="63" t="s">
        <v>32</v>
      </c>
      <c r="R203" s="63" t="s">
        <v>27</v>
      </c>
      <c r="S203" s="63" t="s">
        <v>82</v>
      </c>
      <c r="T203" s="63" t="s">
        <v>83</v>
      </c>
      <c r="U203" s="63" t="s">
        <v>28</v>
      </c>
    </row>
    <row r="204" spans="1:21" x14ac:dyDescent="0.2">
      <c r="A204" t="s">
        <v>41</v>
      </c>
      <c r="B204" t="s">
        <v>85</v>
      </c>
      <c r="C204" s="14" t="s">
        <v>35</v>
      </c>
      <c r="D204" s="14">
        <v>39</v>
      </c>
      <c r="E204" s="14" t="s">
        <v>162</v>
      </c>
      <c r="F204" s="14">
        <v>1</v>
      </c>
      <c r="G204" s="14" t="s">
        <v>162</v>
      </c>
      <c r="H204" s="14" t="s">
        <v>35</v>
      </c>
      <c r="I204" s="14" t="s">
        <v>35</v>
      </c>
      <c r="J204" s="14" t="s">
        <v>35</v>
      </c>
      <c r="K204" s="14">
        <v>2</v>
      </c>
      <c r="L204" s="14">
        <v>1</v>
      </c>
      <c r="M204" s="14">
        <v>4</v>
      </c>
      <c r="N204" s="14">
        <v>3</v>
      </c>
      <c r="O204" s="14">
        <v>2</v>
      </c>
      <c r="P204" s="14">
        <v>12</v>
      </c>
      <c r="Q204" s="14">
        <v>3</v>
      </c>
      <c r="R204" s="14" t="s">
        <v>35</v>
      </c>
      <c r="S204" s="14">
        <v>2</v>
      </c>
      <c r="T204" s="14">
        <v>4</v>
      </c>
      <c r="U204" s="14" t="s">
        <v>35</v>
      </c>
    </row>
    <row r="205" spans="1:21" x14ac:dyDescent="0.2">
      <c r="A205" t="s">
        <v>50</v>
      </c>
      <c r="B205" t="s">
        <v>85</v>
      </c>
      <c r="C205" s="14">
        <v>30</v>
      </c>
      <c r="D205" s="14">
        <v>29</v>
      </c>
      <c r="E205" s="14" t="s">
        <v>35</v>
      </c>
      <c r="F205" s="14">
        <v>1</v>
      </c>
      <c r="G205" s="14">
        <v>33</v>
      </c>
      <c r="H205" s="14">
        <v>1</v>
      </c>
      <c r="I205" s="14">
        <v>24</v>
      </c>
      <c r="J205" s="14">
        <v>32</v>
      </c>
      <c r="K205" s="14">
        <v>34</v>
      </c>
      <c r="L205" s="14">
        <v>1</v>
      </c>
      <c r="M205" s="14">
        <v>31</v>
      </c>
      <c r="N205" s="14">
        <v>10</v>
      </c>
      <c r="O205" s="14">
        <v>2</v>
      </c>
      <c r="P205" s="14">
        <v>18</v>
      </c>
      <c r="Q205" s="14">
        <v>31</v>
      </c>
      <c r="R205" s="14" t="s">
        <v>35</v>
      </c>
      <c r="S205" s="14" t="s">
        <v>35</v>
      </c>
      <c r="T205" s="14" t="s">
        <v>162</v>
      </c>
      <c r="U205" s="14" t="s">
        <v>35</v>
      </c>
    </row>
    <row r="206" spans="1:21" x14ac:dyDescent="0.2">
      <c r="A206" s="7"/>
      <c r="B206" s="7"/>
      <c r="C206" s="7"/>
      <c r="D206" s="7"/>
      <c r="E206" s="7"/>
      <c r="F206" s="7"/>
      <c r="G206" s="7"/>
      <c r="H206" s="7"/>
      <c r="I206" s="7"/>
      <c r="J206" s="7"/>
      <c r="K206" s="7"/>
      <c r="L206" s="7"/>
      <c r="M206" s="7"/>
      <c r="N206" s="7"/>
      <c r="O206" s="7"/>
      <c r="P206" s="7"/>
      <c r="Q206" s="7"/>
      <c r="R206" s="7"/>
      <c r="S206" s="7"/>
      <c r="T206" s="7"/>
      <c r="U206" s="7"/>
    </row>
    <row r="207" spans="1:21" x14ac:dyDescent="0.2">
      <c r="A207" s="8" t="s">
        <v>94</v>
      </c>
    </row>
    <row r="208" spans="1:21" x14ac:dyDescent="0.2">
      <c r="A208" s="8" t="s">
        <v>95</v>
      </c>
    </row>
    <row r="209" spans="1:1" x14ac:dyDescent="0.2">
      <c r="A209" s="9" t="s">
        <v>53</v>
      </c>
    </row>
    <row r="211" spans="1:1" x14ac:dyDescent="0.2">
      <c r="A211" s="8" t="s">
        <v>54</v>
      </c>
    </row>
    <row r="212" spans="1:1" x14ac:dyDescent="0.2">
      <c r="A212" s="8" t="s">
        <v>55</v>
      </c>
    </row>
    <row r="213" spans="1:1" x14ac:dyDescent="0.2">
      <c r="A213" s="8" t="s">
        <v>56</v>
      </c>
    </row>
    <row r="214" spans="1:1" x14ac:dyDescent="0.2">
      <c r="A214" s="8" t="s">
        <v>96</v>
      </c>
    </row>
  </sheetData>
  <mergeCells count="161">
    <mergeCell ref="U202:U203"/>
    <mergeCell ref="J202:J203"/>
    <mergeCell ref="K202:K203"/>
    <mergeCell ref="L202:L203"/>
    <mergeCell ref="M202:M203"/>
    <mergeCell ref="N202:O202"/>
    <mergeCell ref="P203:Q203"/>
    <mergeCell ref="R202:R203"/>
    <mergeCell ref="S202:S203"/>
    <mergeCell ref="T202:T203"/>
    <mergeCell ref="A202:A203"/>
    <mergeCell ref="B202:B203"/>
    <mergeCell ref="C202:C203"/>
    <mergeCell ref="D202:D203"/>
    <mergeCell ref="E202:E203"/>
    <mergeCell ref="F202:F203"/>
    <mergeCell ref="G202:G203"/>
    <mergeCell ref="H202:H203"/>
    <mergeCell ref="I202:I203"/>
    <mergeCell ref="U168:U169"/>
    <mergeCell ref="A185:A186"/>
    <mergeCell ref="B185:B186"/>
    <mergeCell ref="C185:C186"/>
    <mergeCell ref="D185:D186"/>
    <mergeCell ref="E185:E186"/>
    <mergeCell ref="F185:F186"/>
    <mergeCell ref="G185:G186"/>
    <mergeCell ref="H185:H186"/>
    <mergeCell ref="I185:I186"/>
    <mergeCell ref="J185:J186"/>
    <mergeCell ref="K185:K186"/>
    <mergeCell ref="L185:L186"/>
    <mergeCell ref="M185:M186"/>
    <mergeCell ref="N185:O185"/>
    <mergeCell ref="P185:Q185"/>
    <mergeCell ref="R185:R186"/>
    <mergeCell ref="S185:S186"/>
    <mergeCell ref="T185:T186"/>
    <mergeCell ref="U185:U186"/>
    <mergeCell ref="J168:J169"/>
    <mergeCell ref="K168:K169"/>
    <mergeCell ref="L168:L169"/>
    <mergeCell ref="M168:M169"/>
    <mergeCell ref="N168:O168"/>
    <mergeCell ref="P168:Q168"/>
    <mergeCell ref="R168:R169"/>
    <mergeCell ref="S168:S169"/>
    <mergeCell ref="T168:T169"/>
    <mergeCell ref="A168:A169"/>
    <mergeCell ref="B168:B169"/>
    <mergeCell ref="C168:C169"/>
    <mergeCell ref="D168:D169"/>
    <mergeCell ref="E168:E169"/>
    <mergeCell ref="F168:F169"/>
    <mergeCell ref="G168:G169"/>
    <mergeCell ref="H168:H169"/>
    <mergeCell ref="I168:I169"/>
    <mergeCell ref="S130:S131"/>
    <mergeCell ref="A149:A150"/>
    <mergeCell ref="B149:B150"/>
    <mergeCell ref="C149:C150"/>
    <mergeCell ref="D149:D150"/>
    <mergeCell ref="E149:E150"/>
    <mergeCell ref="F149:F150"/>
    <mergeCell ref="G149:G150"/>
    <mergeCell ref="H149:H150"/>
    <mergeCell ref="I149:I150"/>
    <mergeCell ref="J149:J150"/>
    <mergeCell ref="K149:K150"/>
    <mergeCell ref="L149:L150"/>
    <mergeCell ref="M149:M150"/>
    <mergeCell ref="N149:O149"/>
    <mergeCell ref="P149:Q149"/>
    <mergeCell ref="R149:R150"/>
    <mergeCell ref="S149:S150"/>
    <mergeCell ref="J111:J112"/>
    <mergeCell ref="K111:K112"/>
    <mergeCell ref="L111:L112"/>
    <mergeCell ref="M111:M112"/>
    <mergeCell ref="N111:O111"/>
    <mergeCell ref="P111:Q111"/>
    <mergeCell ref="R111:R112"/>
    <mergeCell ref="S111:S112"/>
    <mergeCell ref="A130:A131"/>
    <mergeCell ref="B130:B131"/>
    <mergeCell ref="C130:C131"/>
    <mergeCell ref="D130:D131"/>
    <mergeCell ref="E130:E131"/>
    <mergeCell ref="F130:F131"/>
    <mergeCell ref="G130:G131"/>
    <mergeCell ref="H130:H131"/>
    <mergeCell ref="I130:I131"/>
    <mergeCell ref="J130:J131"/>
    <mergeCell ref="K130:K131"/>
    <mergeCell ref="L130:L131"/>
    <mergeCell ref="M130:M131"/>
    <mergeCell ref="N130:O130"/>
    <mergeCell ref="P130:Q130"/>
    <mergeCell ref="R130:R131"/>
    <mergeCell ref="A111:A112"/>
    <mergeCell ref="B111:B112"/>
    <mergeCell ref="C111:C112"/>
    <mergeCell ref="D111:D112"/>
    <mergeCell ref="E111:E112"/>
    <mergeCell ref="F111:F112"/>
    <mergeCell ref="G111:G112"/>
    <mergeCell ref="H111:H112"/>
    <mergeCell ref="I111:I112"/>
    <mergeCell ref="S58:S59"/>
    <mergeCell ref="T58:T59"/>
    <mergeCell ref="A85:A86"/>
    <mergeCell ref="B85:B86"/>
    <mergeCell ref="C85:C86"/>
    <mergeCell ref="D85:D86"/>
    <mergeCell ref="E85:E86"/>
    <mergeCell ref="F85:F86"/>
    <mergeCell ref="G85:G86"/>
    <mergeCell ref="H85:H86"/>
    <mergeCell ref="I85:I86"/>
    <mergeCell ref="J85:J86"/>
    <mergeCell ref="K85:K86"/>
    <mergeCell ref="L85:L86"/>
    <mergeCell ref="M85:M86"/>
    <mergeCell ref="N85:O85"/>
    <mergeCell ref="P85:Q85"/>
    <mergeCell ref="R85:R86"/>
    <mergeCell ref="S85:S86"/>
    <mergeCell ref="T85:T86"/>
    <mergeCell ref="J32:J33"/>
    <mergeCell ref="K32:K33"/>
    <mergeCell ref="L32:L33"/>
    <mergeCell ref="M32:M33"/>
    <mergeCell ref="N32:O32"/>
    <mergeCell ref="P32:Q32"/>
    <mergeCell ref="R32:R33"/>
    <mergeCell ref="S32:S33"/>
    <mergeCell ref="A58:A59"/>
    <mergeCell ref="B58:B59"/>
    <mergeCell ref="C58:C59"/>
    <mergeCell ref="D58:D59"/>
    <mergeCell ref="E58:E59"/>
    <mergeCell ref="F58:F59"/>
    <mergeCell ref="G58:G59"/>
    <mergeCell ref="H58:H59"/>
    <mergeCell ref="I58:I59"/>
    <mergeCell ref="J58:J59"/>
    <mergeCell ref="K58:K59"/>
    <mergeCell ref="L58:L59"/>
    <mergeCell ref="M58:M59"/>
    <mergeCell ref="N58:O58"/>
    <mergeCell ref="P58:Q58"/>
    <mergeCell ref="R58:R59"/>
    <mergeCell ref="A32:A33"/>
    <mergeCell ref="B32:B33"/>
    <mergeCell ref="C32:C33"/>
    <mergeCell ref="D32:D33"/>
    <mergeCell ref="E32:E33"/>
    <mergeCell ref="F32:F33"/>
    <mergeCell ref="G32:G33"/>
    <mergeCell ref="H32:H33"/>
    <mergeCell ref="I32:I33"/>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55"/>
  <sheetViews>
    <sheetView workbookViewId="0">
      <selection activeCell="I90" sqref="I90"/>
    </sheetView>
  </sheetViews>
  <sheetFormatPr baseColWidth="10" defaultRowHeight="12.75" x14ac:dyDescent="0.2"/>
  <cols>
    <col min="1" max="2" width="22.7109375" customWidth="1"/>
    <col min="3" max="11" width="14.7109375" customWidth="1"/>
  </cols>
  <sheetData>
    <row r="1" spans="1:12" ht="15.75" x14ac:dyDescent="0.2">
      <c r="A1" s="4" t="s">
        <v>97</v>
      </c>
      <c r="L1" s="10" t="str">
        <f>HYPERLINK("#'Sommaire'!A1", "Retour sommaire")</f>
        <v>Retour sommaire</v>
      </c>
    </row>
    <row r="2" spans="1:12" x14ac:dyDescent="0.2">
      <c r="A2" s="5" t="s">
        <v>11</v>
      </c>
    </row>
    <row r="4" spans="1:12" ht="15" x14ac:dyDescent="0.2">
      <c r="A4" s="1" t="s">
        <v>12</v>
      </c>
      <c r="B4" s="1" t="s">
        <v>13</v>
      </c>
      <c r="C4" s="1" t="s">
        <v>98</v>
      </c>
    </row>
    <row r="5" spans="1:12" x14ac:dyDescent="0.2">
      <c r="A5" t="s">
        <v>33</v>
      </c>
      <c r="B5" t="s">
        <v>34</v>
      </c>
      <c r="C5" s="20">
        <v>96</v>
      </c>
    </row>
    <row r="6" spans="1:12" x14ac:dyDescent="0.2">
      <c r="A6" t="s">
        <v>37</v>
      </c>
      <c r="B6" t="s">
        <v>34</v>
      </c>
      <c r="C6" s="20">
        <v>83</v>
      </c>
    </row>
    <row r="7" spans="1:12" x14ac:dyDescent="0.2">
      <c r="A7" t="s">
        <v>38</v>
      </c>
      <c r="B7" t="s">
        <v>34</v>
      </c>
      <c r="C7" s="20">
        <v>71</v>
      </c>
    </row>
    <row r="8" spans="1:12" x14ac:dyDescent="0.2">
      <c r="A8" t="s">
        <v>40</v>
      </c>
      <c r="B8" t="s">
        <v>34</v>
      </c>
      <c r="C8" s="20">
        <v>53</v>
      </c>
    </row>
    <row r="9" spans="1:12" x14ac:dyDescent="0.2">
      <c r="A9" t="s">
        <v>41</v>
      </c>
      <c r="B9" t="s">
        <v>42</v>
      </c>
      <c r="C9" s="20">
        <v>83</v>
      </c>
    </row>
    <row r="10" spans="1:12" x14ac:dyDescent="0.2">
      <c r="A10" t="s">
        <v>41</v>
      </c>
      <c r="B10" t="s">
        <v>66</v>
      </c>
      <c r="C10" s="20">
        <v>80</v>
      </c>
    </row>
    <row r="11" spans="1:12" x14ac:dyDescent="0.2">
      <c r="A11" t="s">
        <v>41</v>
      </c>
      <c r="B11" t="s">
        <v>34</v>
      </c>
      <c r="C11" s="20">
        <v>82</v>
      </c>
    </row>
    <row r="12" spans="1:12" x14ac:dyDescent="0.2">
      <c r="A12" t="s">
        <v>44</v>
      </c>
      <c r="B12" t="s">
        <v>42</v>
      </c>
      <c r="C12" s="20">
        <v>97</v>
      </c>
    </row>
    <row r="13" spans="1:12" x14ac:dyDescent="0.2">
      <c r="A13" t="s">
        <v>44</v>
      </c>
      <c r="B13" t="s">
        <v>66</v>
      </c>
      <c r="C13" s="20">
        <v>91</v>
      </c>
    </row>
    <row r="14" spans="1:12" x14ac:dyDescent="0.2">
      <c r="A14" t="s">
        <v>44</v>
      </c>
      <c r="B14" t="s">
        <v>34</v>
      </c>
      <c r="C14" s="20">
        <v>97</v>
      </c>
    </row>
    <row r="15" spans="1:12" x14ac:dyDescent="0.2">
      <c r="A15" t="s">
        <v>46</v>
      </c>
      <c r="B15" t="s">
        <v>34</v>
      </c>
      <c r="C15" s="20">
        <v>95</v>
      </c>
    </row>
    <row r="16" spans="1:12" x14ac:dyDescent="0.2">
      <c r="A16" t="s">
        <v>47</v>
      </c>
      <c r="B16" t="s">
        <v>34</v>
      </c>
      <c r="C16" s="20">
        <v>66</v>
      </c>
    </row>
    <row r="17" spans="1:8" x14ac:dyDescent="0.2">
      <c r="A17" t="s">
        <v>48</v>
      </c>
      <c r="B17" t="s">
        <v>42</v>
      </c>
      <c r="C17" s="20">
        <v>84</v>
      </c>
    </row>
    <row r="18" spans="1:8" x14ac:dyDescent="0.2">
      <c r="A18" t="s">
        <v>48</v>
      </c>
      <c r="B18" t="s">
        <v>66</v>
      </c>
      <c r="C18" s="20">
        <v>64</v>
      </c>
    </row>
    <row r="19" spans="1:8" x14ac:dyDescent="0.2">
      <c r="A19" t="s">
        <v>48</v>
      </c>
      <c r="B19" t="s">
        <v>34</v>
      </c>
      <c r="C19" s="20">
        <v>80</v>
      </c>
    </row>
    <row r="20" spans="1:8" x14ac:dyDescent="0.2">
      <c r="A20" t="s">
        <v>49</v>
      </c>
      <c r="B20" t="s">
        <v>34</v>
      </c>
      <c r="C20" s="20">
        <v>95</v>
      </c>
    </row>
    <row r="21" spans="1:8" x14ac:dyDescent="0.2">
      <c r="A21" t="s">
        <v>50</v>
      </c>
      <c r="B21" t="s">
        <v>42</v>
      </c>
      <c r="C21" s="20">
        <v>90</v>
      </c>
    </row>
    <row r="22" spans="1:8" x14ac:dyDescent="0.2">
      <c r="A22" t="s">
        <v>50</v>
      </c>
      <c r="B22" t="s">
        <v>66</v>
      </c>
      <c r="C22" s="20">
        <v>59</v>
      </c>
    </row>
    <row r="23" spans="1:8" x14ac:dyDescent="0.2">
      <c r="A23" t="s">
        <v>50</v>
      </c>
      <c r="B23" t="s">
        <v>34</v>
      </c>
      <c r="C23" s="20">
        <v>83</v>
      </c>
    </row>
    <row r="24" spans="1:8" x14ac:dyDescent="0.2">
      <c r="A24" s="7"/>
      <c r="B24" s="7"/>
      <c r="C24" s="7"/>
    </row>
    <row r="25" spans="1:8" x14ac:dyDescent="0.2">
      <c r="A25" s="8" t="s">
        <v>99</v>
      </c>
    </row>
    <row r="26" spans="1:8" x14ac:dyDescent="0.2">
      <c r="A26" s="8" t="s">
        <v>100</v>
      </c>
    </row>
    <row r="27" spans="1:8" x14ac:dyDescent="0.2">
      <c r="A27" s="9" t="s">
        <v>53</v>
      </c>
    </row>
    <row r="29" spans="1:8" ht="15.75" x14ac:dyDescent="0.2">
      <c r="A29" s="11" t="s">
        <v>199</v>
      </c>
      <c r="C29" s="41"/>
      <c r="D29" s="41"/>
      <c r="E29" s="41"/>
      <c r="F29" s="41"/>
      <c r="G29" s="41"/>
      <c r="H29" s="41"/>
    </row>
    <row r="30" spans="1:8" x14ac:dyDescent="0.2">
      <c r="A30" s="5" t="s">
        <v>101</v>
      </c>
    </row>
    <row r="32" spans="1:8" ht="30" x14ac:dyDescent="0.2">
      <c r="A32" s="1" t="s">
        <v>12</v>
      </c>
      <c r="B32" s="1" t="s">
        <v>13</v>
      </c>
      <c r="C32" s="1" t="s">
        <v>101</v>
      </c>
    </row>
    <row r="33" spans="1:3" x14ac:dyDescent="0.2">
      <c r="A33" t="s">
        <v>33</v>
      </c>
      <c r="B33" t="s">
        <v>34</v>
      </c>
      <c r="C33" s="20">
        <v>4</v>
      </c>
    </row>
    <row r="34" spans="1:3" x14ac:dyDescent="0.2">
      <c r="A34" t="s">
        <v>37</v>
      </c>
      <c r="B34" t="s">
        <v>34</v>
      </c>
      <c r="C34" s="20">
        <v>2</v>
      </c>
    </row>
    <row r="35" spans="1:3" x14ac:dyDescent="0.2">
      <c r="A35" t="s">
        <v>38</v>
      </c>
      <c r="B35" t="s">
        <v>34</v>
      </c>
      <c r="C35" s="20">
        <v>2</v>
      </c>
    </row>
    <row r="36" spans="1:3" x14ac:dyDescent="0.2">
      <c r="A36" t="s">
        <v>40</v>
      </c>
      <c r="B36" t="s">
        <v>34</v>
      </c>
      <c r="C36" s="20">
        <v>1</v>
      </c>
    </row>
    <row r="37" spans="1:3" x14ac:dyDescent="0.2">
      <c r="A37" t="s">
        <v>41</v>
      </c>
      <c r="B37" t="s">
        <v>42</v>
      </c>
      <c r="C37" s="20">
        <v>6</v>
      </c>
    </row>
    <row r="38" spans="1:3" x14ac:dyDescent="0.2">
      <c r="A38" t="s">
        <v>41</v>
      </c>
      <c r="B38" t="s">
        <v>66</v>
      </c>
      <c r="C38" s="20">
        <v>14</v>
      </c>
    </row>
    <row r="39" spans="1:3" x14ac:dyDescent="0.2">
      <c r="A39" t="s">
        <v>41</v>
      </c>
      <c r="B39" t="s">
        <v>34</v>
      </c>
      <c r="C39" s="20">
        <v>9</v>
      </c>
    </row>
    <row r="40" spans="1:3" x14ac:dyDescent="0.2">
      <c r="A40" t="s">
        <v>44</v>
      </c>
      <c r="B40" t="s">
        <v>42</v>
      </c>
      <c r="C40" s="20">
        <v>6</v>
      </c>
    </row>
    <row r="41" spans="1:3" x14ac:dyDescent="0.2">
      <c r="A41" t="s">
        <v>44</v>
      </c>
      <c r="B41" t="s">
        <v>66</v>
      </c>
      <c r="C41" s="20">
        <v>2</v>
      </c>
    </row>
    <row r="42" spans="1:3" x14ac:dyDescent="0.2">
      <c r="A42" t="s">
        <v>44</v>
      </c>
      <c r="B42" t="s">
        <v>34</v>
      </c>
      <c r="C42" s="20">
        <v>6</v>
      </c>
    </row>
    <row r="43" spans="1:3" x14ac:dyDescent="0.2">
      <c r="A43" t="s">
        <v>46</v>
      </c>
      <c r="B43" t="s">
        <v>34</v>
      </c>
      <c r="C43" s="20">
        <v>4</v>
      </c>
    </row>
    <row r="44" spans="1:3" x14ac:dyDescent="0.2">
      <c r="A44" t="s">
        <v>47</v>
      </c>
      <c r="B44" t="s">
        <v>34</v>
      </c>
      <c r="C44" s="20">
        <v>2</v>
      </c>
    </row>
    <row r="45" spans="1:3" x14ac:dyDescent="0.2">
      <c r="A45" t="s">
        <v>48</v>
      </c>
      <c r="B45" t="s">
        <v>42</v>
      </c>
      <c r="C45" s="20">
        <v>1</v>
      </c>
    </row>
    <row r="46" spans="1:3" x14ac:dyDescent="0.2">
      <c r="A46" t="s">
        <v>48</v>
      </c>
      <c r="B46" t="s">
        <v>66</v>
      </c>
      <c r="C46" s="20">
        <v>1</v>
      </c>
    </row>
    <row r="47" spans="1:3" x14ac:dyDescent="0.2">
      <c r="A47" t="s">
        <v>48</v>
      </c>
      <c r="B47" t="s">
        <v>34</v>
      </c>
      <c r="C47" s="20">
        <v>1</v>
      </c>
    </row>
    <row r="48" spans="1:3" x14ac:dyDescent="0.2">
      <c r="A48" t="s">
        <v>49</v>
      </c>
      <c r="B48" t="s">
        <v>34</v>
      </c>
      <c r="C48" s="20">
        <v>1</v>
      </c>
    </row>
    <row r="49" spans="1:3" x14ac:dyDescent="0.2">
      <c r="A49" t="s">
        <v>50</v>
      </c>
      <c r="B49" t="s">
        <v>42</v>
      </c>
      <c r="C49" s="20">
        <v>4</v>
      </c>
    </row>
    <row r="50" spans="1:3" x14ac:dyDescent="0.2">
      <c r="A50" t="s">
        <v>50</v>
      </c>
      <c r="B50" t="s">
        <v>66</v>
      </c>
      <c r="C50" s="20">
        <v>27</v>
      </c>
    </row>
    <row r="51" spans="1:3" x14ac:dyDescent="0.2">
      <c r="A51" t="s">
        <v>50</v>
      </c>
      <c r="B51" t="s">
        <v>34</v>
      </c>
      <c r="C51" s="20">
        <v>8</v>
      </c>
    </row>
    <row r="52" spans="1:3" x14ac:dyDescent="0.2">
      <c r="A52" s="7"/>
      <c r="B52" s="7"/>
      <c r="C52" s="7"/>
    </row>
    <row r="53" spans="1:3" x14ac:dyDescent="0.2">
      <c r="A53" s="8" t="s">
        <v>102</v>
      </c>
    </row>
    <row r="54" spans="1:3" x14ac:dyDescent="0.2">
      <c r="A54" s="8" t="s">
        <v>103</v>
      </c>
    </row>
    <row r="55" spans="1:3" x14ac:dyDescent="0.2">
      <c r="A55" s="9" t="s">
        <v>53</v>
      </c>
    </row>
    <row r="57" spans="1:3" ht="15.75" x14ac:dyDescent="0.2">
      <c r="A57" s="11" t="s">
        <v>104</v>
      </c>
    </row>
    <row r="58" spans="1:3" x14ac:dyDescent="0.2">
      <c r="A58" s="5" t="s">
        <v>105</v>
      </c>
    </row>
    <row r="60" spans="1:3" ht="30" x14ac:dyDescent="0.2">
      <c r="A60" s="1" t="s">
        <v>12</v>
      </c>
      <c r="B60" s="1" t="s">
        <v>13</v>
      </c>
      <c r="C60" s="1" t="s">
        <v>105</v>
      </c>
    </row>
    <row r="61" spans="1:3" x14ac:dyDescent="0.2">
      <c r="A61" t="s">
        <v>41</v>
      </c>
      <c r="B61" t="s">
        <v>66</v>
      </c>
      <c r="C61" s="20">
        <v>159</v>
      </c>
    </row>
    <row r="62" spans="1:3" x14ac:dyDescent="0.2">
      <c r="A62" t="s">
        <v>50</v>
      </c>
      <c r="B62" t="s">
        <v>66</v>
      </c>
      <c r="C62" s="20">
        <v>153</v>
      </c>
    </row>
    <row r="63" spans="1:3" x14ac:dyDescent="0.2">
      <c r="A63" s="7"/>
      <c r="B63" s="7"/>
      <c r="C63" s="7"/>
    </row>
    <row r="64" spans="1:3" x14ac:dyDescent="0.2">
      <c r="A64" s="8" t="s">
        <v>194</v>
      </c>
    </row>
    <row r="65" spans="1:3" x14ac:dyDescent="0.2">
      <c r="A65" s="8" t="s">
        <v>106</v>
      </c>
    </row>
    <row r="66" spans="1:3" x14ac:dyDescent="0.2">
      <c r="A66" s="9" t="s">
        <v>53</v>
      </c>
    </row>
    <row r="68" spans="1:3" ht="15.75" x14ac:dyDescent="0.2">
      <c r="A68" s="4" t="s">
        <v>107</v>
      </c>
    </row>
    <row r="69" spans="1:3" x14ac:dyDescent="0.2">
      <c r="A69" s="5" t="s">
        <v>11</v>
      </c>
    </row>
    <row r="71" spans="1:3" ht="15" x14ac:dyDescent="0.2">
      <c r="A71" s="1" t="s">
        <v>12</v>
      </c>
      <c r="B71" s="1" t="s">
        <v>13</v>
      </c>
      <c r="C71" s="1" t="s">
        <v>98</v>
      </c>
    </row>
    <row r="72" spans="1:3" x14ac:dyDescent="0.2">
      <c r="A72" t="s">
        <v>41</v>
      </c>
      <c r="B72" t="s">
        <v>66</v>
      </c>
      <c r="C72" s="20">
        <v>25</v>
      </c>
    </row>
    <row r="73" spans="1:3" x14ac:dyDescent="0.2">
      <c r="A73" t="s">
        <v>50</v>
      </c>
      <c r="B73" t="s">
        <v>66</v>
      </c>
      <c r="C73" s="20">
        <v>58</v>
      </c>
    </row>
    <row r="74" spans="1:3" x14ac:dyDescent="0.2">
      <c r="A74" s="7"/>
      <c r="B74" s="7"/>
      <c r="C74" s="7"/>
    </row>
    <row r="75" spans="1:3" x14ac:dyDescent="0.2">
      <c r="A75" s="8" t="s">
        <v>108</v>
      </c>
    </row>
    <row r="76" spans="1:3" x14ac:dyDescent="0.2">
      <c r="A76" s="16" t="s">
        <v>106</v>
      </c>
    </row>
    <row r="77" spans="1:3" x14ac:dyDescent="0.2">
      <c r="A77" s="9" t="s">
        <v>53</v>
      </c>
    </row>
    <row r="79" spans="1:3" s="41" customFormat="1" ht="15.75" x14ac:dyDescent="0.2">
      <c r="A79" s="40" t="s">
        <v>198</v>
      </c>
    </row>
    <row r="80" spans="1:3" x14ac:dyDescent="0.2">
      <c r="A80" s="5" t="s">
        <v>101</v>
      </c>
    </row>
    <row r="82" spans="1:7" ht="30" x14ac:dyDescent="0.2">
      <c r="A82" s="1" t="s">
        <v>12</v>
      </c>
      <c r="B82" s="1" t="s">
        <v>13</v>
      </c>
      <c r="C82" s="1" t="s">
        <v>109</v>
      </c>
      <c r="D82" s="1" t="s">
        <v>110</v>
      </c>
      <c r="E82" s="1" t="s">
        <v>111</v>
      </c>
      <c r="F82" s="1" t="s">
        <v>112</v>
      </c>
      <c r="G82" s="1" t="s">
        <v>113</v>
      </c>
    </row>
    <row r="83" spans="1:7" s="41" customFormat="1" x14ac:dyDescent="0.2">
      <c r="A83" s="41" t="s">
        <v>41</v>
      </c>
      <c r="B83" s="41" t="s">
        <v>66</v>
      </c>
      <c r="C83" s="55" t="s">
        <v>35</v>
      </c>
      <c r="D83" s="55" t="s">
        <v>35</v>
      </c>
      <c r="E83" s="55" t="s">
        <v>35</v>
      </c>
      <c r="F83" s="55" t="s">
        <v>35</v>
      </c>
      <c r="G83" s="55" t="s">
        <v>35</v>
      </c>
    </row>
    <row r="84" spans="1:7" s="41" customFormat="1" x14ac:dyDescent="0.2">
      <c r="A84" s="41" t="s">
        <v>50</v>
      </c>
      <c r="B84" s="41" t="s">
        <v>66</v>
      </c>
      <c r="C84" s="56">
        <v>318</v>
      </c>
      <c r="D84" s="56">
        <v>316</v>
      </c>
      <c r="E84" s="56">
        <v>321</v>
      </c>
      <c r="F84" s="56">
        <v>255</v>
      </c>
      <c r="G84" s="56">
        <v>268</v>
      </c>
    </row>
    <row r="85" spans="1:7" s="41" customFormat="1" x14ac:dyDescent="0.2">
      <c r="A85" s="57"/>
      <c r="B85" s="57"/>
      <c r="C85" s="57"/>
      <c r="D85" s="57"/>
      <c r="E85" s="57"/>
      <c r="F85" s="57"/>
      <c r="G85" s="57"/>
    </row>
    <row r="86" spans="1:7" s="41" customFormat="1" x14ac:dyDescent="0.2">
      <c r="A86" s="60" t="s">
        <v>212</v>
      </c>
    </row>
    <row r="87" spans="1:7" s="41" customFormat="1" x14ac:dyDescent="0.2">
      <c r="A87" s="61" t="s">
        <v>106</v>
      </c>
    </row>
    <row r="88" spans="1:7" s="41" customFormat="1" x14ac:dyDescent="0.2">
      <c r="A88" s="62" t="s">
        <v>53</v>
      </c>
    </row>
    <row r="90" spans="1:7" ht="15.75" x14ac:dyDescent="0.2">
      <c r="A90" s="4" t="s">
        <v>114</v>
      </c>
    </row>
    <row r="91" spans="1:7" x14ac:dyDescent="0.2">
      <c r="A91" s="5" t="s">
        <v>115</v>
      </c>
    </row>
    <row r="93" spans="1:7" ht="30" x14ac:dyDescent="0.2">
      <c r="A93" s="1" t="s">
        <v>12</v>
      </c>
      <c r="B93" s="1" t="s">
        <v>13</v>
      </c>
      <c r="C93" s="1" t="s">
        <v>109</v>
      </c>
      <c r="D93" s="1" t="s">
        <v>110</v>
      </c>
      <c r="E93" s="1" t="s">
        <v>111</v>
      </c>
      <c r="F93" s="1" t="s">
        <v>112</v>
      </c>
      <c r="G93" s="1" t="s">
        <v>113</v>
      </c>
    </row>
    <row r="94" spans="1:7" x14ac:dyDescent="0.2">
      <c r="A94" t="s">
        <v>33</v>
      </c>
      <c r="B94" t="s">
        <v>34</v>
      </c>
      <c r="C94" s="20">
        <v>93</v>
      </c>
      <c r="D94" s="20">
        <v>66</v>
      </c>
      <c r="E94" s="20">
        <v>198</v>
      </c>
      <c r="F94" s="20">
        <v>93</v>
      </c>
      <c r="G94" s="20">
        <v>58</v>
      </c>
    </row>
    <row r="95" spans="1:7" x14ac:dyDescent="0.2">
      <c r="A95" t="s">
        <v>37</v>
      </c>
      <c r="B95" t="s">
        <v>34</v>
      </c>
      <c r="C95" s="20">
        <v>145</v>
      </c>
      <c r="D95" s="20">
        <v>55</v>
      </c>
      <c r="E95" s="20">
        <v>242</v>
      </c>
      <c r="F95" s="20">
        <v>145</v>
      </c>
      <c r="G95" s="20">
        <v>23</v>
      </c>
    </row>
    <row r="96" spans="1:7" x14ac:dyDescent="0.2">
      <c r="A96" t="s">
        <v>38</v>
      </c>
      <c r="B96" t="s">
        <v>34</v>
      </c>
      <c r="C96" s="20">
        <v>108</v>
      </c>
      <c r="D96" s="20">
        <v>53</v>
      </c>
      <c r="E96" s="20">
        <v>141</v>
      </c>
      <c r="F96" s="20">
        <v>108</v>
      </c>
      <c r="G96" s="20">
        <v>41</v>
      </c>
    </row>
    <row r="97" spans="1:7" x14ac:dyDescent="0.2">
      <c r="A97" t="s">
        <v>40</v>
      </c>
      <c r="B97" t="s">
        <v>34</v>
      </c>
      <c r="C97" s="20">
        <v>73</v>
      </c>
      <c r="D97" s="20">
        <v>23</v>
      </c>
      <c r="E97" s="20">
        <v>54</v>
      </c>
      <c r="F97" s="20">
        <v>73</v>
      </c>
      <c r="G97" s="20">
        <v>11</v>
      </c>
    </row>
    <row r="98" spans="1:7" x14ac:dyDescent="0.2">
      <c r="A98" t="s">
        <v>41</v>
      </c>
      <c r="B98" t="s">
        <v>42</v>
      </c>
      <c r="C98" s="20">
        <v>61</v>
      </c>
      <c r="D98" s="20">
        <v>70</v>
      </c>
      <c r="E98" s="20">
        <v>82</v>
      </c>
      <c r="F98" s="20">
        <v>61</v>
      </c>
      <c r="G98" s="20">
        <v>64</v>
      </c>
    </row>
    <row r="99" spans="1:7" x14ac:dyDescent="0.2">
      <c r="A99" t="s">
        <v>41</v>
      </c>
      <c r="B99" t="s">
        <v>66</v>
      </c>
      <c r="C99" s="20">
        <v>56</v>
      </c>
      <c r="D99" s="20">
        <v>59</v>
      </c>
      <c r="E99" s="20">
        <v>79</v>
      </c>
      <c r="F99" s="20">
        <v>56</v>
      </c>
      <c r="G99" s="20">
        <v>58</v>
      </c>
    </row>
    <row r="100" spans="1:7" x14ac:dyDescent="0.2">
      <c r="A100" t="s">
        <v>41</v>
      </c>
      <c r="B100" t="s">
        <v>85</v>
      </c>
      <c r="C100" s="20">
        <v>150</v>
      </c>
      <c r="D100" s="20">
        <v>122</v>
      </c>
      <c r="E100" s="20">
        <v>295</v>
      </c>
      <c r="F100" s="20">
        <v>150</v>
      </c>
      <c r="G100" s="20">
        <v>135</v>
      </c>
    </row>
    <row r="101" spans="1:7" x14ac:dyDescent="0.2">
      <c r="A101" t="s">
        <v>41</v>
      </c>
      <c r="B101" t="s">
        <v>34</v>
      </c>
      <c r="C101" s="20">
        <v>74</v>
      </c>
      <c r="D101" s="20">
        <v>75</v>
      </c>
      <c r="E101" s="20">
        <v>116</v>
      </c>
      <c r="F101" s="20">
        <v>74</v>
      </c>
      <c r="G101" s="20">
        <v>74</v>
      </c>
    </row>
    <row r="102" spans="1:7" x14ac:dyDescent="0.2">
      <c r="A102" t="s">
        <v>44</v>
      </c>
      <c r="B102" t="s">
        <v>42</v>
      </c>
      <c r="C102" s="20">
        <v>67</v>
      </c>
      <c r="D102" s="20">
        <v>85</v>
      </c>
      <c r="E102" s="20">
        <v>82</v>
      </c>
      <c r="F102" s="20">
        <v>67</v>
      </c>
      <c r="G102" s="20">
        <v>77</v>
      </c>
    </row>
    <row r="103" spans="1:7" x14ac:dyDescent="0.2">
      <c r="A103" t="s">
        <v>44</v>
      </c>
      <c r="B103" t="s">
        <v>66</v>
      </c>
      <c r="C103" s="20">
        <v>71</v>
      </c>
      <c r="D103" s="20">
        <v>66</v>
      </c>
      <c r="E103" s="20">
        <v>111</v>
      </c>
      <c r="F103" s="20">
        <v>71</v>
      </c>
      <c r="G103" s="20">
        <v>64</v>
      </c>
    </row>
    <row r="104" spans="1:7" x14ac:dyDescent="0.2">
      <c r="A104" t="s">
        <v>44</v>
      </c>
      <c r="B104" t="s">
        <v>34</v>
      </c>
      <c r="C104" s="20">
        <v>67</v>
      </c>
      <c r="D104" s="20">
        <v>85</v>
      </c>
      <c r="E104" s="20">
        <v>83</v>
      </c>
      <c r="F104" s="20">
        <v>67</v>
      </c>
      <c r="G104" s="20">
        <v>77</v>
      </c>
    </row>
    <row r="105" spans="1:7" x14ac:dyDescent="0.2">
      <c r="A105" t="s">
        <v>46</v>
      </c>
      <c r="B105" t="s">
        <v>34</v>
      </c>
      <c r="C105" s="20">
        <v>95</v>
      </c>
      <c r="D105" s="20">
        <v>77</v>
      </c>
      <c r="E105" s="20">
        <v>167</v>
      </c>
      <c r="F105" s="20">
        <v>95</v>
      </c>
      <c r="G105" s="20">
        <v>62</v>
      </c>
    </row>
    <row r="106" spans="1:7" x14ac:dyDescent="0.2">
      <c r="A106" t="s">
        <v>47</v>
      </c>
      <c r="B106" t="s">
        <v>34</v>
      </c>
      <c r="C106" s="20">
        <v>67</v>
      </c>
      <c r="D106" s="20">
        <v>52</v>
      </c>
      <c r="E106" s="20">
        <v>84</v>
      </c>
      <c r="F106" s="20">
        <v>67</v>
      </c>
      <c r="G106" s="20">
        <v>51</v>
      </c>
    </row>
    <row r="107" spans="1:7" x14ac:dyDescent="0.2">
      <c r="A107" t="s">
        <v>48</v>
      </c>
      <c r="B107" t="s">
        <v>42</v>
      </c>
      <c r="C107" s="20">
        <v>86</v>
      </c>
      <c r="D107" s="20">
        <v>47</v>
      </c>
      <c r="E107" s="20">
        <v>108</v>
      </c>
      <c r="F107" s="20">
        <v>86</v>
      </c>
      <c r="G107" s="20">
        <v>46</v>
      </c>
    </row>
    <row r="108" spans="1:7" x14ac:dyDescent="0.2">
      <c r="A108" t="s">
        <v>48</v>
      </c>
      <c r="B108" t="s">
        <v>66</v>
      </c>
      <c r="C108" s="20">
        <v>108</v>
      </c>
      <c r="D108" s="20">
        <v>104</v>
      </c>
      <c r="E108" s="20">
        <v>162</v>
      </c>
      <c r="F108" s="20">
        <v>108</v>
      </c>
      <c r="G108" s="20">
        <v>104</v>
      </c>
    </row>
    <row r="109" spans="1:7" x14ac:dyDescent="0.2">
      <c r="A109" t="s">
        <v>48</v>
      </c>
      <c r="B109" t="s">
        <v>34</v>
      </c>
      <c r="C109" s="20">
        <v>90</v>
      </c>
      <c r="D109" s="20">
        <v>57</v>
      </c>
      <c r="E109" s="20">
        <v>117</v>
      </c>
      <c r="F109" s="20">
        <v>90</v>
      </c>
      <c r="G109" s="20">
        <v>56</v>
      </c>
    </row>
    <row r="110" spans="1:7" x14ac:dyDescent="0.2">
      <c r="A110" t="s">
        <v>49</v>
      </c>
      <c r="B110" t="s">
        <v>34</v>
      </c>
      <c r="C110" s="20">
        <v>75</v>
      </c>
      <c r="D110" s="20">
        <v>39</v>
      </c>
      <c r="E110" s="20">
        <v>86</v>
      </c>
      <c r="F110" s="20">
        <v>75</v>
      </c>
      <c r="G110" s="20">
        <v>33</v>
      </c>
    </row>
    <row r="111" spans="1:7" x14ac:dyDescent="0.2">
      <c r="A111" t="s">
        <v>50</v>
      </c>
      <c r="B111" t="s">
        <v>42</v>
      </c>
      <c r="C111" s="20">
        <v>76</v>
      </c>
      <c r="D111" s="20">
        <v>67</v>
      </c>
      <c r="E111" s="20">
        <v>122</v>
      </c>
      <c r="F111" s="20">
        <v>76</v>
      </c>
      <c r="G111" s="20">
        <v>63</v>
      </c>
    </row>
    <row r="112" spans="1:7" x14ac:dyDescent="0.2">
      <c r="A112" t="s">
        <v>50</v>
      </c>
      <c r="B112" t="s">
        <v>66</v>
      </c>
      <c r="C112" s="20">
        <v>95</v>
      </c>
      <c r="D112" s="20">
        <v>69</v>
      </c>
      <c r="E112" s="20">
        <v>165</v>
      </c>
      <c r="F112" s="20">
        <v>95</v>
      </c>
      <c r="G112" s="20">
        <v>70</v>
      </c>
    </row>
    <row r="113" spans="1:7" x14ac:dyDescent="0.2">
      <c r="A113" t="s">
        <v>50</v>
      </c>
      <c r="B113" t="s">
        <v>85</v>
      </c>
      <c r="C113" s="20">
        <v>1924</v>
      </c>
      <c r="D113" s="20">
        <v>818</v>
      </c>
      <c r="E113" s="20">
        <v>2688</v>
      </c>
      <c r="F113" s="20">
        <v>1787</v>
      </c>
      <c r="G113" s="20">
        <v>772</v>
      </c>
    </row>
    <row r="114" spans="1:7" x14ac:dyDescent="0.2">
      <c r="A114" t="s">
        <v>50</v>
      </c>
      <c r="B114" t="s">
        <v>34</v>
      </c>
      <c r="C114" s="20">
        <v>181</v>
      </c>
      <c r="D114" s="20">
        <v>109</v>
      </c>
      <c r="E114" s="20">
        <v>270</v>
      </c>
      <c r="F114" s="20">
        <v>139</v>
      </c>
      <c r="G114" s="20">
        <v>89</v>
      </c>
    </row>
    <row r="115" spans="1:7" x14ac:dyDescent="0.2">
      <c r="A115" s="7"/>
      <c r="B115" s="7"/>
      <c r="C115" s="7"/>
      <c r="D115" s="7"/>
      <c r="E115" s="7"/>
      <c r="F115" s="7"/>
      <c r="G115" s="7"/>
    </row>
    <row r="116" spans="1:7" x14ac:dyDescent="0.2">
      <c r="A116" s="8" t="s">
        <v>195</v>
      </c>
    </row>
    <row r="117" spans="1:7" x14ac:dyDescent="0.2">
      <c r="A117" s="8" t="s">
        <v>116</v>
      </c>
    </row>
    <row r="118" spans="1:7" x14ac:dyDescent="0.2">
      <c r="A118" s="9" t="s">
        <v>53</v>
      </c>
    </row>
    <row r="120" spans="1:7" ht="15.75" x14ac:dyDescent="0.2">
      <c r="A120" s="4" t="s">
        <v>117</v>
      </c>
    </row>
    <row r="121" spans="1:7" x14ac:dyDescent="0.2">
      <c r="A121" s="5" t="s">
        <v>11</v>
      </c>
    </row>
    <row r="123" spans="1:7" ht="30" x14ac:dyDescent="0.2">
      <c r="A123" s="1" t="s">
        <v>12</v>
      </c>
      <c r="B123" s="1" t="s">
        <v>13</v>
      </c>
      <c r="C123" s="1" t="s">
        <v>118</v>
      </c>
      <c r="D123" s="1" t="s">
        <v>119</v>
      </c>
      <c r="E123" s="1" t="s">
        <v>120</v>
      </c>
    </row>
    <row r="124" spans="1:7" x14ac:dyDescent="0.2">
      <c r="A124" t="s">
        <v>33</v>
      </c>
      <c r="B124" t="s">
        <v>34</v>
      </c>
      <c r="C124" s="20">
        <v>79</v>
      </c>
      <c r="D124" s="20">
        <v>7</v>
      </c>
      <c r="E124" s="20">
        <v>14</v>
      </c>
    </row>
    <row r="125" spans="1:7" x14ac:dyDescent="0.2">
      <c r="A125" t="s">
        <v>37</v>
      </c>
      <c r="B125" t="s">
        <v>34</v>
      </c>
      <c r="C125" s="20">
        <v>79</v>
      </c>
      <c r="D125" s="20">
        <v>12</v>
      </c>
      <c r="E125" s="20">
        <v>9</v>
      </c>
    </row>
    <row r="126" spans="1:7" x14ac:dyDescent="0.2">
      <c r="A126" t="s">
        <v>38</v>
      </c>
      <c r="B126" t="s">
        <v>34</v>
      </c>
      <c r="C126" s="20">
        <v>92</v>
      </c>
      <c r="D126" s="20">
        <v>2</v>
      </c>
      <c r="E126" s="20">
        <v>6</v>
      </c>
    </row>
    <row r="127" spans="1:7" x14ac:dyDescent="0.2">
      <c r="A127" t="s">
        <v>40</v>
      </c>
      <c r="B127" t="s">
        <v>34</v>
      </c>
      <c r="C127" s="20">
        <v>88</v>
      </c>
      <c r="D127" s="20">
        <v>10</v>
      </c>
      <c r="E127" s="20">
        <v>3</v>
      </c>
    </row>
    <row r="128" spans="1:7" x14ac:dyDescent="0.2">
      <c r="A128" t="s">
        <v>41</v>
      </c>
      <c r="B128" t="s">
        <v>42</v>
      </c>
      <c r="C128" s="20">
        <v>80</v>
      </c>
      <c r="D128" s="20">
        <v>5</v>
      </c>
      <c r="E128" s="20">
        <v>15</v>
      </c>
    </row>
    <row r="129" spans="1:5" x14ac:dyDescent="0.2">
      <c r="A129" t="s">
        <v>41</v>
      </c>
      <c r="B129" t="s">
        <v>66</v>
      </c>
      <c r="C129" s="20">
        <v>82</v>
      </c>
      <c r="D129" s="20">
        <v>6</v>
      </c>
      <c r="E129" s="20">
        <v>13</v>
      </c>
    </row>
    <row r="130" spans="1:5" x14ac:dyDescent="0.2">
      <c r="A130" t="s">
        <v>41</v>
      </c>
      <c r="B130" t="s">
        <v>85</v>
      </c>
      <c r="C130" s="20">
        <v>85</v>
      </c>
      <c r="D130" s="20">
        <v>3</v>
      </c>
      <c r="E130" s="20">
        <v>13</v>
      </c>
    </row>
    <row r="131" spans="1:5" x14ac:dyDescent="0.2">
      <c r="A131" t="s">
        <v>41</v>
      </c>
      <c r="B131" t="s">
        <v>34</v>
      </c>
      <c r="C131" s="20">
        <v>83</v>
      </c>
      <c r="D131" s="20">
        <v>4</v>
      </c>
      <c r="E131" s="20">
        <v>13</v>
      </c>
    </row>
    <row r="132" spans="1:5" x14ac:dyDescent="0.2">
      <c r="A132" t="s">
        <v>44</v>
      </c>
      <c r="B132" t="s">
        <v>42</v>
      </c>
      <c r="C132" s="20">
        <v>92</v>
      </c>
      <c r="D132" s="20">
        <v>5</v>
      </c>
      <c r="E132" s="20">
        <v>3</v>
      </c>
    </row>
    <row r="133" spans="1:5" x14ac:dyDescent="0.2">
      <c r="A133" t="s">
        <v>44</v>
      </c>
      <c r="B133" t="s">
        <v>66</v>
      </c>
      <c r="C133" s="20">
        <v>78</v>
      </c>
      <c r="D133" s="20">
        <v>10</v>
      </c>
      <c r="E133" s="20">
        <v>12</v>
      </c>
    </row>
    <row r="134" spans="1:5" x14ac:dyDescent="0.2">
      <c r="A134" t="s">
        <v>44</v>
      </c>
      <c r="B134" t="s">
        <v>34</v>
      </c>
      <c r="C134" s="20">
        <v>92</v>
      </c>
      <c r="D134" s="20">
        <v>5</v>
      </c>
      <c r="E134" s="20">
        <v>3</v>
      </c>
    </row>
    <row r="135" spans="1:5" x14ac:dyDescent="0.2">
      <c r="A135" t="s">
        <v>46</v>
      </c>
      <c r="B135" t="s">
        <v>34</v>
      </c>
      <c r="C135" s="20">
        <v>76</v>
      </c>
      <c r="D135" s="20">
        <v>11</v>
      </c>
      <c r="E135" s="20">
        <v>13</v>
      </c>
    </row>
    <row r="136" spans="1:5" x14ac:dyDescent="0.2">
      <c r="A136" t="s">
        <v>47</v>
      </c>
      <c r="B136" t="s">
        <v>34</v>
      </c>
      <c r="C136" s="20">
        <v>90</v>
      </c>
      <c r="D136" s="20">
        <v>2</v>
      </c>
      <c r="E136" s="20">
        <v>8</v>
      </c>
    </row>
    <row r="137" spans="1:5" x14ac:dyDescent="0.2">
      <c r="A137" t="s">
        <v>48</v>
      </c>
      <c r="B137" t="s">
        <v>42</v>
      </c>
      <c r="C137" s="20">
        <v>92</v>
      </c>
      <c r="D137" s="20">
        <v>3</v>
      </c>
      <c r="E137" s="20">
        <v>5</v>
      </c>
    </row>
    <row r="138" spans="1:5" x14ac:dyDescent="0.2">
      <c r="A138" t="s">
        <v>48</v>
      </c>
      <c r="B138" t="s">
        <v>66</v>
      </c>
      <c r="C138" s="20">
        <v>95</v>
      </c>
      <c r="D138" s="20">
        <v>1</v>
      </c>
      <c r="E138" s="20">
        <v>5</v>
      </c>
    </row>
    <row r="139" spans="1:5" x14ac:dyDescent="0.2">
      <c r="A139" t="s">
        <v>48</v>
      </c>
      <c r="B139" t="s">
        <v>34</v>
      </c>
      <c r="C139" s="20">
        <v>93</v>
      </c>
      <c r="D139" s="20">
        <v>2</v>
      </c>
      <c r="E139" s="20">
        <v>5</v>
      </c>
    </row>
    <row r="140" spans="1:5" x14ac:dyDescent="0.2">
      <c r="A140" t="s">
        <v>49</v>
      </c>
      <c r="B140" t="s">
        <v>34</v>
      </c>
      <c r="C140" s="20">
        <v>94</v>
      </c>
      <c r="D140" s="20">
        <v>4</v>
      </c>
      <c r="E140" s="6" t="s">
        <v>35</v>
      </c>
    </row>
    <row r="141" spans="1:5" x14ac:dyDescent="0.2">
      <c r="A141" t="s">
        <v>50</v>
      </c>
      <c r="B141" t="s">
        <v>42</v>
      </c>
      <c r="C141" s="20">
        <v>73</v>
      </c>
      <c r="D141" s="20">
        <v>16</v>
      </c>
      <c r="E141" s="20">
        <v>11</v>
      </c>
    </row>
    <row r="142" spans="1:5" x14ac:dyDescent="0.2">
      <c r="A142" t="s">
        <v>50</v>
      </c>
      <c r="B142" t="s">
        <v>66</v>
      </c>
      <c r="C142" s="20">
        <v>73</v>
      </c>
      <c r="D142" s="20">
        <v>8</v>
      </c>
      <c r="E142" s="20">
        <v>18</v>
      </c>
    </row>
    <row r="143" spans="1:5" x14ac:dyDescent="0.2">
      <c r="A143" t="s">
        <v>50</v>
      </c>
      <c r="B143" t="s">
        <v>85</v>
      </c>
      <c r="C143" s="20">
        <v>71</v>
      </c>
      <c r="D143" s="20">
        <v>7</v>
      </c>
      <c r="E143" s="20">
        <v>23</v>
      </c>
    </row>
    <row r="144" spans="1:5" x14ac:dyDescent="0.2">
      <c r="A144" t="s">
        <v>50</v>
      </c>
      <c r="B144" t="s">
        <v>34</v>
      </c>
      <c r="C144" s="20">
        <v>73</v>
      </c>
      <c r="D144" s="20">
        <v>12</v>
      </c>
      <c r="E144" s="20">
        <v>15</v>
      </c>
    </row>
    <row r="145" spans="1:11" x14ac:dyDescent="0.2">
      <c r="A145" s="7"/>
      <c r="B145" s="7"/>
      <c r="C145" s="7"/>
      <c r="D145" s="7"/>
      <c r="E145" s="7"/>
    </row>
    <row r="146" spans="1:11" x14ac:dyDescent="0.2">
      <c r="A146" s="8" t="s">
        <v>121</v>
      </c>
    </row>
    <row r="147" spans="1:11" x14ac:dyDescent="0.2">
      <c r="A147" s="8" t="s">
        <v>116</v>
      </c>
    </row>
    <row r="148" spans="1:11" x14ac:dyDescent="0.2">
      <c r="A148" s="9" t="s">
        <v>53</v>
      </c>
    </row>
    <row r="150" spans="1:11" x14ac:dyDescent="0.2">
      <c r="A150" s="8" t="s">
        <v>122</v>
      </c>
    </row>
    <row r="152" spans="1:11" ht="15.75" x14ac:dyDescent="0.2">
      <c r="A152" s="4" t="s">
        <v>123</v>
      </c>
    </row>
    <row r="153" spans="1:11" x14ac:dyDescent="0.2">
      <c r="A153" s="5" t="s">
        <v>11</v>
      </c>
    </row>
    <row r="155" spans="1:11" ht="30" x14ac:dyDescent="0.2">
      <c r="A155" s="1" t="s">
        <v>12</v>
      </c>
      <c r="B155" s="1" t="s">
        <v>13</v>
      </c>
      <c r="C155" s="1" t="s">
        <v>124</v>
      </c>
      <c r="D155" s="1" t="s">
        <v>125</v>
      </c>
      <c r="E155" s="1" t="s">
        <v>126</v>
      </c>
      <c r="F155" s="1" t="s">
        <v>127</v>
      </c>
      <c r="G155" s="1" t="s">
        <v>128</v>
      </c>
      <c r="H155" s="1" t="s">
        <v>129</v>
      </c>
      <c r="I155" s="1" t="s">
        <v>130</v>
      </c>
      <c r="J155" s="1" t="s">
        <v>131</v>
      </c>
      <c r="K155" s="1" t="s">
        <v>132</v>
      </c>
    </row>
    <row r="156" spans="1:11" x14ac:dyDescent="0.2">
      <c r="A156" t="s">
        <v>33</v>
      </c>
      <c r="B156" t="s">
        <v>34</v>
      </c>
      <c r="C156" s="20">
        <v>31</v>
      </c>
      <c r="D156" s="20">
        <v>62</v>
      </c>
      <c r="E156" s="20">
        <v>40</v>
      </c>
      <c r="F156" s="20">
        <v>24</v>
      </c>
      <c r="G156" s="20">
        <v>14</v>
      </c>
      <c r="H156" s="20">
        <v>21</v>
      </c>
      <c r="I156" s="20">
        <v>16</v>
      </c>
      <c r="J156" s="20">
        <v>3</v>
      </c>
      <c r="K156" s="20">
        <v>33</v>
      </c>
    </row>
    <row r="157" spans="1:11" x14ac:dyDescent="0.2">
      <c r="A157" t="s">
        <v>37</v>
      </c>
      <c r="B157" t="s">
        <v>34</v>
      </c>
      <c r="C157" s="20">
        <v>13</v>
      </c>
      <c r="D157" s="20">
        <v>8</v>
      </c>
      <c r="E157" s="20">
        <v>2</v>
      </c>
      <c r="F157" s="6" t="s">
        <v>35</v>
      </c>
      <c r="G157" s="20">
        <v>1</v>
      </c>
      <c r="H157" s="20">
        <v>1</v>
      </c>
      <c r="I157" s="6" t="s">
        <v>35</v>
      </c>
      <c r="J157" s="20">
        <v>0</v>
      </c>
      <c r="K157" s="20">
        <v>80</v>
      </c>
    </row>
    <row r="158" spans="1:11" x14ac:dyDescent="0.2">
      <c r="A158" t="s">
        <v>38</v>
      </c>
      <c r="B158" t="s">
        <v>34</v>
      </c>
      <c r="C158" s="20">
        <v>19</v>
      </c>
      <c r="D158" s="20">
        <v>10</v>
      </c>
      <c r="E158" s="20">
        <v>10</v>
      </c>
      <c r="F158" s="20">
        <v>3</v>
      </c>
      <c r="G158" s="20">
        <v>3</v>
      </c>
      <c r="H158" s="20">
        <v>2</v>
      </c>
      <c r="I158" s="20">
        <v>2</v>
      </c>
      <c r="J158" s="20">
        <v>2</v>
      </c>
      <c r="K158" s="20">
        <v>70</v>
      </c>
    </row>
    <row r="159" spans="1:11" x14ac:dyDescent="0.2">
      <c r="A159" t="s">
        <v>40</v>
      </c>
      <c r="B159" t="s">
        <v>34</v>
      </c>
      <c r="C159" s="20">
        <v>18</v>
      </c>
      <c r="D159" s="20">
        <v>10</v>
      </c>
      <c r="E159" s="20">
        <v>10</v>
      </c>
      <c r="F159" s="20">
        <v>6</v>
      </c>
      <c r="G159" s="20">
        <v>3</v>
      </c>
      <c r="H159" s="20">
        <v>0</v>
      </c>
      <c r="I159" s="20">
        <v>3</v>
      </c>
      <c r="J159" s="20">
        <v>0</v>
      </c>
      <c r="K159" s="20">
        <v>78</v>
      </c>
    </row>
    <row r="160" spans="1:11" x14ac:dyDescent="0.2">
      <c r="A160" t="s">
        <v>41</v>
      </c>
      <c r="B160" t="s">
        <v>42</v>
      </c>
      <c r="C160" s="20">
        <v>31</v>
      </c>
      <c r="D160" s="20">
        <v>31</v>
      </c>
      <c r="E160" s="20">
        <v>18</v>
      </c>
      <c r="F160" s="20">
        <v>25</v>
      </c>
      <c r="G160" s="20">
        <v>23</v>
      </c>
      <c r="H160" s="20">
        <v>17</v>
      </c>
      <c r="I160" s="20">
        <v>10</v>
      </c>
      <c r="J160" s="20">
        <v>2</v>
      </c>
      <c r="K160" s="20">
        <v>47</v>
      </c>
    </row>
    <row r="161" spans="1:11" x14ac:dyDescent="0.2">
      <c r="A161" t="s">
        <v>41</v>
      </c>
      <c r="B161" t="s">
        <v>66</v>
      </c>
      <c r="C161" s="20">
        <v>56</v>
      </c>
      <c r="D161" s="20">
        <v>48</v>
      </c>
      <c r="E161" s="20">
        <v>35</v>
      </c>
      <c r="F161" s="20">
        <v>36</v>
      </c>
      <c r="G161" s="20">
        <v>44</v>
      </c>
      <c r="H161" s="20">
        <v>28</v>
      </c>
      <c r="I161" s="20">
        <v>24</v>
      </c>
      <c r="J161" s="20">
        <v>3</v>
      </c>
      <c r="K161" s="20">
        <v>33</v>
      </c>
    </row>
    <row r="162" spans="1:11" x14ac:dyDescent="0.2">
      <c r="A162" t="s">
        <v>41</v>
      </c>
      <c r="B162" t="s">
        <v>85</v>
      </c>
      <c r="C162" s="20">
        <v>89</v>
      </c>
      <c r="D162" s="20">
        <v>77</v>
      </c>
      <c r="E162" s="20">
        <v>77</v>
      </c>
      <c r="F162" s="20">
        <v>64</v>
      </c>
      <c r="G162" s="20">
        <v>87</v>
      </c>
      <c r="H162" s="20">
        <v>70</v>
      </c>
      <c r="I162" s="20">
        <v>71</v>
      </c>
      <c r="J162" s="20">
        <v>5</v>
      </c>
      <c r="K162" s="20">
        <v>2</v>
      </c>
    </row>
    <row r="163" spans="1:11" x14ac:dyDescent="0.2">
      <c r="A163" t="s">
        <v>41</v>
      </c>
      <c r="B163" t="s">
        <v>34</v>
      </c>
      <c r="C163" s="20">
        <v>62</v>
      </c>
      <c r="D163" s="20">
        <v>54</v>
      </c>
      <c r="E163" s="20">
        <v>47</v>
      </c>
      <c r="F163" s="20">
        <v>44</v>
      </c>
      <c r="G163" s="20">
        <v>55</v>
      </c>
      <c r="H163" s="20">
        <v>42</v>
      </c>
      <c r="I163" s="20">
        <v>39</v>
      </c>
      <c r="J163" s="20">
        <v>4</v>
      </c>
      <c r="K163" s="20">
        <v>24</v>
      </c>
    </row>
    <row r="164" spans="1:11" x14ac:dyDescent="0.2">
      <c r="A164" t="s">
        <v>44</v>
      </c>
      <c r="B164" t="s">
        <v>42</v>
      </c>
      <c r="C164" s="20">
        <v>38</v>
      </c>
      <c r="D164" s="20">
        <v>26</v>
      </c>
      <c r="E164" s="20">
        <v>25</v>
      </c>
      <c r="F164" s="20">
        <v>24</v>
      </c>
      <c r="G164" s="20">
        <v>13</v>
      </c>
      <c r="H164" s="20">
        <v>20</v>
      </c>
      <c r="I164" s="20">
        <v>32</v>
      </c>
      <c r="J164" s="20">
        <v>2</v>
      </c>
      <c r="K164" s="20">
        <v>28</v>
      </c>
    </row>
    <row r="165" spans="1:11" x14ac:dyDescent="0.2">
      <c r="A165" t="s">
        <v>44</v>
      </c>
      <c r="B165" t="s">
        <v>66</v>
      </c>
      <c r="C165" s="20">
        <v>31</v>
      </c>
      <c r="D165" s="20">
        <v>19</v>
      </c>
      <c r="E165" s="20">
        <v>13</v>
      </c>
      <c r="F165" s="20">
        <v>15</v>
      </c>
      <c r="G165" s="20">
        <v>15</v>
      </c>
      <c r="H165" s="20">
        <v>11</v>
      </c>
      <c r="I165" s="20">
        <v>17</v>
      </c>
      <c r="J165" s="20">
        <v>1</v>
      </c>
      <c r="K165" s="20">
        <v>55</v>
      </c>
    </row>
    <row r="166" spans="1:11" x14ac:dyDescent="0.2">
      <c r="A166" t="s">
        <v>44</v>
      </c>
      <c r="B166" t="s">
        <v>34</v>
      </c>
      <c r="C166" s="20">
        <v>38</v>
      </c>
      <c r="D166" s="20">
        <v>26</v>
      </c>
      <c r="E166" s="20">
        <v>25</v>
      </c>
      <c r="F166" s="20">
        <v>24</v>
      </c>
      <c r="G166" s="20">
        <v>13</v>
      </c>
      <c r="H166" s="20">
        <v>20</v>
      </c>
      <c r="I166" s="20">
        <v>31</v>
      </c>
      <c r="J166" s="20">
        <v>2</v>
      </c>
      <c r="K166" s="20">
        <v>29</v>
      </c>
    </row>
    <row r="167" spans="1:11" x14ac:dyDescent="0.2">
      <c r="A167" t="s">
        <v>46</v>
      </c>
      <c r="B167" t="s">
        <v>34</v>
      </c>
      <c r="C167" s="20">
        <v>16</v>
      </c>
      <c r="D167" s="20">
        <v>25</v>
      </c>
      <c r="E167" s="20">
        <v>25</v>
      </c>
      <c r="F167" s="20">
        <v>30</v>
      </c>
      <c r="G167" s="20">
        <v>6</v>
      </c>
      <c r="H167" s="20">
        <v>17</v>
      </c>
      <c r="I167" s="20">
        <v>9</v>
      </c>
      <c r="J167" s="20">
        <v>6</v>
      </c>
      <c r="K167" s="20">
        <v>49</v>
      </c>
    </row>
    <row r="168" spans="1:11" x14ac:dyDescent="0.2">
      <c r="A168" t="s">
        <v>47</v>
      </c>
      <c r="B168" t="s">
        <v>34</v>
      </c>
      <c r="C168" s="20">
        <v>15</v>
      </c>
      <c r="D168" s="20">
        <v>24</v>
      </c>
      <c r="E168" s="20">
        <v>12</v>
      </c>
      <c r="F168" s="20">
        <v>4</v>
      </c>
      <c r="G168" s="20">
        <v>2</v>
      </c>
      <c r="H168" s="20">
        <v>3</v>
      </c>
      <c r="I168" s="20">
        <v>2</v>
      </c>
      <c r="J168" s="20">
        <v>0</v>
      </c>
      <c r="K168" s="20">
        <v>72</v>
      </c>
    </row>
    <row r="169" spans="1:11" x14ac:dyDescent="0.2">
      <c r="A169" t="s">
        <v>48</v>
      </c>
      <c r="B169" t="s">
        <v>42</v>
      </c>
      <c r="C169" s="20">
        <v>16</v>
      </c>
      <c r="D169" s="20">
        <v>13</v>
      </c>
      <c r="E169" s="20">
        <v>11</v>
      </c>
      <c r="F169" s="20">
        <v>4</v>
      </c>
      <c r="G169" s="20">
        <v>5</v>
      </c>
      <c r="H169" s="20">
        <v>5</v>
      </c>
      <c r="I169" s="20">
        <v>3</v>
      </c>
      <c r="J169" s="20">
        <v>0</v>
      </c>
      <c r="K169" s="20">
        <v>80</v>
      </c>
    </row>
    <row r="170" spans="1:11" x14ac:dyDescent="0.2">
      <c r="A170" t="s">
        <v>48</v>
      </c>
      <c r="B170" t="s">
        <v>66</v>
      </c>
      <c r="C170" s="20">
        <v>10</v>
      </c>
      <c r="D170" s="20">
        <v>12</v>
      </c>
      <c r="E170" s="20">
        <v>3</v>
      </c>
      <c r="F170" s="20">
        <v>0</v>
      </c>
      <c r="G170" s="20">
        <v>1</v>
      </c>
      <c r="H170" s="20">
        <v>0</v>
      </c>
      <c r="I170" s="20">
        <v>0</v>
      </c>
      <c r="J170" s="20">
        <v>3</v>
      </c>
      <c r="K170" s="20">
        <v>79</v>
      </c>
    </row>
    <row r="171" spans="1:11" x14ac:dyDescent="0.2">
      <c r="A171" t="s">
        <v>48</v>
      </c>
      <c r="B171" t="s">
        <v>34</v>
      </c>
      <c r="C171" s="20">
        <v>15</v>
      </c>
      <c r="D171" s="20">
        <v>12</v>
      </c>
      <c r="E171" s="20">
        <v>9</v>
      </c>
      <c r="F171" s="20">
        <v>3</v>
      </c>
      <c r="G171" s="20">
        <v>4</v>
      </c>
      <c r="H171" s="20">
        <v>4</v>
      </c>
      <c r="I171" s="20">
        <v>2</v>
      </c>
      <c r="J171" s="20">
        <v>1</v>
      </c>
      <c r="K171" s="20">
        <v>80</v>
      </c>
    </row>
    <row r="172" spans="1:11" x14ac:dyDescent="0.2">
      <c r="A172" t="s">
        <v>49</v>
      </c>
      <c r="B172" t="s">
        <v>34</v>
      </c>
      <c r="C172" s="20">
        <v>16</v>
      </c>
      <c r="D172" s="20">
        <v>10</v>
      </c>
      <c r="E172" s="20">
        <v>0</v>
      </c>
      <c r="F172" s="20">
        <v>8</v>
      </c>
      <c r="G172" s="20">
        <v>0</v>
      </c>
      <c r="H172" s="20">
        <v>0</v>
      </c>
      <c r="I172" s="20">
        <v>0</v>
      </c>
      <c r="J172" s="20">
        <v>0</v>
      </c>
      <c r="K172" s="20">
        <v>76</v>
      </c>
    </row>
    <row r="173" spans="1:11" x14ac:dyDescent="0.2">
      <c r="A173" t="s">
        <v>50</v>
      </c>
      <c r="B173" t="s">
        <v>42</v>
      </c>
      <c r="C173" s="20">
        <v>24</v>
      </c>
      <c r="D173" s="20">
        <v>9</v>
      </c>
      <c r="E173" s="20">
        <v>14</v>
      </c>
      <c r="F173" s="20">
        <v>17</v>
      </c>
      <c r="G173" s="20">
        <v>12</v>
      </c>
      <c r="H173" s="20">
        <v>8</v>
      </c>
      <c r="I173" s="20">
        <v>4</v>
      </c>
      <c r="J173" s="20">
        <v>5</v>
      </c>
      <c r="K173" s="20">
        <v>63</v>
      </c>
    </row>
    <row r="174" spans="1:11" x14ac:dyDescent="0.2">
      <c r="A174" t="s">
        <v>50</v>
      </c>
      <c r="B174" t="s">
        <v>66</v>
      </c>
      <c r="C174" s="20">
        <v>40</v>
      </c>
      <c r="D174" s="20">
        <v>38</v>
      </c>
      <c r="E174" s="20">
        <v>30</v>
      </c>
      <c r="F174" s="20">
        <v>27</v>
      </c>
      <c r="G174" s="20">
        <v>41</v>
      </c>
      <c r="H174" s="20">
        <v>26</v>
      </c>
      <c r="I174" s="20">
        <v>23</v>
      </c>
      <c r="J174" s="20">
        <v>11</v>
      </c>
      <c r="K174" s="20">
        <v>45</v>
      </c>
    </row>
    <row r="175" spans="1:11" x14ac:dyDescent="0.2">
      <c r="A175" t="s">
        <v>50</v>
      </c>
      <c r="B175" t="s">
        <v>85</v>
      </c>
      <c r="C175" s="20">
        <v>95</v>
      </c>
      <c r="D175" s="20">
        <v>73</v>
      </c>
      <c r="E175" s="20">
        <v>75</v>
      </c>
      <c r="F175" s="20">
        <v>85</v>
      </c>
      <c r="G175" s="20">
        <v>96</v>
      </c>
      <c r="H175" s="20">
        <v>83</v>
      </c>
      <c r="I175" s="20">
        <v>76</v>
      </c>
      <c r="J175" s="20">
        <v>16</v>
      </c>
      <c r="K175" s="20">
        <v>2</v>
      </c>
    </row>
    <row r="176" spans="1:11" x14ac:dyDescent="0.2">
      <c r="A176" t="s">
        <v>50</v>
      </c>
      <c r="B176" t="s">
        <v>34</v>
      </c>
      <c r="C176" s="20">
        <v>45</v>
      </c>
      <c r="D176" s="20">
        <v>30</v>
      </c>
      <c r="E176" s="20">
        <v>32</v>
      </c>
      <c r="F176" s="20">
        <v>36</v>
      </c>
      <c r="G176" s="20">
        <v>38</v>
      </c>
      <c r="H176" s="20">
        <v>30</v>
      </c>
      <c r="I176" s="20">
        <v>25</v>
      </c>
      <c r="J176" s="20">
        <v>9</v>
      </c>
      <c r="K176" s="20">
        <v>44</v>
      </c>
    </row>
    <row r="177" spans="1:11" x14ac:dyDescent="0.2">
      <c r="A177" s="7"/>
      <c r="B177" s="7"/>
      <c r="C177" s="7"/>
      <c r="D177" s="7"/>
      <c r="E177" s="7"/>
      <c r="F177" s="7"/>
      <c r="G177" s="7"/>
      <c r="H177" s="7"/>
      <c r="I177" s="7"/>
      <c r="J177" s="7"/>
      <c r="K177" s="7"/>
    </row>
    <row r="178" spans="1:11" x14ac:dyDescent="0.2">
      <c r="A178" s="8" t="s">
        <v>136</v>
      </c>
    </row>
    <row r="179" spans="1:11" x14ac:dyDescent="0.2">
      <c r="A179" s="8" t="s">
        <v>137</v>
      </c>
    </row>
    <row r="180" spans="1:11" x14ac:dyDescent="0.2">
      <c r="A180" s="9" t="s">
        <v>53</v>
      </c>
    </row>
    <row r="182" spans="1:11" ht="15.75" x14ac:dyDescent="0.2">
      <c r="A182" s="11" t="s">
        <v>200</v>
      </c>
      <c r="E182" s="41"/>
      <c r="F182" s="41"/>
      <c r="G182" s="41"/>
      <c r="H182" s="41"/>
    </row>
    <row r="183" spans="1:11" x14ac:dyDescent="0.2">
      <c r="A183" s="5" t="s">
        <v>11</v>
      </c>
    </row>
    <row r="185" spans="1:11" x14ac:dyDescent="0.2">
      <c r="A185" s="63" t="s">
        <v>12</v>
      </c>
      <c r="B185" s="63" t="s">
        <v>13</v>
      </c>
      <c r="C185" s="63" t="s">
        <v>138</v>
      </c>
      <c r="D185" s="63" t="s">
        <v>138</v>
      </c>
      <c r="E185" s="63" t="s">
        <v>138</v>
      </c>
      <c r="F185" s="63" t="s">
        <v>139</v>
      </c>
    </row>
    <row r="186" spans="1:11" ht="60" x14ac:dyDescent="0.2">
      <c r="A186" s="63" t="s">
        <v>12</v>
      </c>
      <c r="B186" s="63" t="s">
        <v>13</v>
      </c>
      <c r="C186" s="1" t="s">
        <v>140</v>
      </c>
      <c r="D186" s="1" t="s">
        <v>141</v>
      </c>
      <c r="E186" s="1" t="s">
        <v>142</v>
      </c>
      <c r="F186" s="63" t="s">
        <v>139</v>
      </c>
    </row>
    <row r="187" spans="1:11" x14ac:dyDescent="0.2">
      <c r="A187" t="s">
        <v>41</v>
      </c>
      <c r="B187" t="s">
        <v>66</v>
      </c>
      <c r="C187" s="20">
        <v>18</v>
      </c>
      <c r="D187" s="20">
        <v>13</v>
      </c>
      <c r="E187" s="20">
        <v>1</v>
      </c>
      <c r="F187" s="20">
        <v>94</v>
      </c>
    </row>
    <row r="188" spans="1:11" x14ac:dyDescent="0.2">
      <c r="A188" t="s">
        <v>50</v>
      </c>
      <c r="B188" t="s">
        <v>66</v>
      </c>
      <c r="C188" s="20">
        <v>16</v>
      </c>
      <c r="D188" s="20">
        <v>29</v>
      </c>
      <c r="E188" s="20">
        <v>3</v>
      </c>
      <c r="F188" s="20">
        <v>85</v>
      </c>
    </row>
    <row r="189" spans="1:11" x14ac:dyDescent="0.2">
      <c r="A189" s="7"/>
      <c r="B189" s="7"/>
      <c r="C189" s="7"/>
      <c r="D189" s="7"/>
      <c r="E189" s="7"/>
      <c r="F189" s="7"/>
    </row>
    <row r="190" spans="1:11" x14ac:dyDescent="0.2">
      <c r="A190" s="16" t="s">
        <v>196</v>
      </c>
      <c r="D190" s="41"/>
      <c r="E190" s="41"/>
      <c r="F190" s="41"/>
    </row>
    <row r="191" spans="1:11" x14ac:dyDescent="0.2">
      <c r="A191" s="8" t="s">
        <v>106</v>
      </c>
    </row>
    <row r="192" spans="1:11" x14ac:dyDescent="0.2">
      <c r="A192" s="9" t="s">
        <v>53</v>
      </c>
    </row>
    <row r="194" spans="1:6" x14ac:dyDescent="0.2">
      <c r="A194" s="8" t="s">
        <v>143</v>
      </c>
    </row>
    <row r="196" spans="1:6" ht="15.75" x14ac:dyDescent="0.2">
      <c r="A196" s="4" t="s">
        <v>144</v>
      </c>
    </row>
    <row r="197" spans="1:6" x14ac:dyDescent="0.2">
      <c r="A197" s="5" t="s">
        <v>11</v>
      </c>
    </row>
    <row r="199" spans="1:6" x14ac:dyDescent="0.2">
      <c r="A199" s="63" t="s">
        <v>12</v>
      </c>
      <c r="B199" s="63" t="s">
        <v>13</v>
      </c>
      <c r="C199" s="63" t="s">
        <v>138</v>
      </c>
      <c r="D199" s="63" t="s">
        <v>138</v>
      </c>
      <c r="E199" s="63" t="s">
        <v>138</v>
      </c>
      <c r="F199" s="63" t="s">
        <v>139</v>
      </c>
    </row>
    <row r="200" spans="1:6" ht="60" x14ac:dyDescent="0.2">
      <c r="A200" s="63" t="s">
        <v>12</v>
      </c>
      <c r="B200" s="63" t="s">
        <v>13</v>
      </c>
      <c r="C200" s="1" t="s">
        <v>140</v>
      </c>
      <c r="D200" s="1" t="s">
        <v>141</v>
      </c>
      <c r="E200" s="1" t="s">
        <v>142</v>
      </c>
      <c r="F200" s="63" t="s">
        <v>139</v>
      </c>
    </row>
    <row r="201" spans="1:6" x14ac:dyDescent="0.2">
      <c r="A201" t="s">
        <v>41</v>
      </c>
      <c r="B201" t="s">
        <v>66</v>
      </c>
      <c r="C201" s="20">
        <v>15</v>
      </c>
      <c r="D201" s="20">
        <v>4</v>
      </c>
      <c r="E201" s="20">
        <v>0</v>
      </c>
      <c r="F201" s="20">
        <v>81</v>
      </c>
    </row>
    <row r="202" spans="1:6" x14ac:dyDescent="0.2">
      <c r="A202" t="s">
        <v>50</v>
      </c>
      <c r="B202" t="s">
        <v>66</v>
      </c>
      <c r="C202" s="20">
        <v>2</v>
      </c>
      <c r="D202" s="20">
        <v>22</v>
      </c>
      <c r="E202" s="20">
        <v>0</v>
      </c>
      <c r="F202" s="20">
        <v>76</v>
      </c>
    </row>
    <row r="203" spans="1:6" x14ac:dyDescent="0.2">
      <c r="A203" s="7"/>
      <c r="B203" s="7"/>
      <c r="C203" s="7"/>
      <c r="D203" s="7"/>
      <c r="E203" s="7"/>
      <c r="F203" s="7"/>
    </row>
    <row r="204" spans="1:6" x14ac:dyDescent="0.2">
      <c r="A204" s="16" t="s">
        <v>197</v>
      </c>
      <c r="D204" s="41"/>
      <c r="E204" s="41"/>
      <c r="F204" s="41"/>
    </row>
    <row r="205" spans="1:6" x14ac:dyDescent="0.2">
      <c r="A205" s="8" t="s">
        <v>106</v>
      </c>
    </row>
    <row r="206" spans="1:6" x14ac:dyDescent="0.2">
      <c r="A206" s="9" t="s">
        <v>53</v>
      </c>
    </row>
    <row r="208" spans="1:6" ht="15.75" x14ac:dyDescent="0.2">
      <c r="A208" s="4" t="s">
        <v>145</v>
      </c>
    </row>
    <row r="209" spans="1:4" x14ac:dyDescent="0.2">
      <c r="A209" s="5" t="s">
        <v>11</v>
      </c>
    </row>
    <row r="211" spans="1:4" ht="30" x14ac:dyDescent="0.2">
      <c r="A211" s="1" t="s">
        <v>12</v>
      </c>
      <c r="B211" s="1" t="s">
        <v>13</v>
      </c>
      <c r="C211" s="1" t="s">
        <v>146</v>
      </c>
      <c r="D211" s="1" t="s">
        <v>139</v>
      </c>
    </row>
    <row r="212" spans="1:4" x14ac:dyDescent="0.2">
      <c r="A212" t="s">
        <v>41</v>
      </c>
      <c r="B212" t="s">
        <v>85</v>
      </c>
      <c r="C212" s="20">
        <v>4</v>
      </c>
      <c r="D212" s="20">
        <v>99</v>
      </c>
    </row>
    <row r="213" spans="1:4" x14ac:dyDescent="0.2">
      <c r="A213" t="s">
        <v>50</v>
      </c>
      <c r="B213" t="s">
        <v>85</v>
      </c>
      <c r="C213" s="20">
        <v>2</v>
      </c>
      <c r="D213" s="20">
        <v>99</v>
      </c>
    </row>
    <row r="214" spans="1:4" x14ac:dyDescent="0.2">
      <c r="A214" s="7"/>
      <c r="B214" s="7"/>
      <c r="C214" s="7"/>
      <c r="D214" s="7"/>
    </row>
    <row r="215" spans="1:4" x14ac:dyDescent="0.2">
      <c r="A215" s="8" t="s">
        <v>147</v>
      </c>
    </row>
    <row r="216" spans="1:4" x14ac:dyDescent="0.2">
      <c r="A216" s="8" t="s">
        <v>88</v>
      </c>
    </row>
    <row r="217" spans="1:4" x14ac:dyDescent="0.2">
      <c r="A217" s="9" t="s">
        <v>53</v>
      </c>
    </row>
    <row r="219" spans="1:4" x14ac:dyDescent="0.2">
      <c r="A219" s="8" t="s">
        <v>143</v>
      </c>
    </row>
    <row r="220" spans="1:4" x14ac:dyDescent="0.2">
      <c r="A220" s="8" t="s">
        <v>148</v>
      </c>
    </row>
    <row r="222" spans="1:4" ht="15.75" x14ac:dyDescent="0.2">
      <c r="A222" s="4" t="s">
        <v>149</v>
      </c>
    </row>
    <row r="223" spans="1:4" x14ac:dyDescent="0.2">
      <c r="A223" s="5" t="s">
        <v>11</v>
      </c>
    </row>
    <row r="225" spans="1:4" ht="30" x14ac:dyDescent="0.2">
      <c r="A225" s="1" t="s">
        <v>12</v>
      </c>
      <c r="B225" s="1" t="s">
        <v>13</v>
      </c>
      <c r="C225" s="1" t="s">
        <v>146</v>
      </c>
      <c r="D225" s="1" t="s">
        <v>139</v>
      </c>
    </row>
    <row r="226" spans="1:4" x14ac:dyDescent="0.2">
      <c r="A226" t="s">
        <v>41</v>
      </c>
      <c r="B226" t="s">
        <v>85</v>
      </c>
      <c r="C226" s="20">
        <v>0</v>
      </c>
      <c r="D226" s="20">
        <v>99</v>
      </c>
    </row>
    <row r="227" spans="1:4" x14ac:dyDescent="0.2">
      <c r="A227" t="s">
        <v>50</v>
      </c>
      <c r="B227" t="s">
        <v>85</v>
      </c>
      <c r="C227" s="6" t="s">
        <v>35</v>
      </c>
      <c r="D227" s="6" t="s">
        <v>35</v>
      </c>
    </row>
    <row r="228" spans="1:4" x14ac:dyDescent="0.2">
      <c r="A228" s="7"/>
      <c r="B228" s="7"/>
      <c r="C228" s="7"/>
      <c r="D228" s="7"/>
    </row>
    <row r="229" spans="1:4" x14ac:dyDescent="0.2">
      <c r="A229" s="8" t="s">
        <v>150</v>
      </c>
    </row>
    <row r="230" spans="1:4" x14ac:dyDescent="0.2">
      <c r="A230" s="8" t="s">
        <v>88</v>
      </c>
    </row>
    <row r="231" spans="1:4" x14ac:dyDescent="0.2">
      <c r="A231" s="9" t="s">
        <v>53</v>
      </c>
    </row>
    <row r="233" spans="1:4" x14ac:dyDescent="0.2">
      <c r="A233" s="8" t="s">
        <v>148</v>
      </c>
    </row>
    <row r="235" spans="1:4" ht="15.75" x14ac:dyDescent="0.2">
      <c r="A235" s="4" t="s">
        <v>151</v>
      </c>
    </row>
    <row r="236" spans="1:4" x14ac:dyDescent="0.2">
      <c r="A236" s="5" t="s">
        <v>11</v>
      </c>
    </row>
    <row r="238" spans="1:4" ht="15" x14ac:dyDescent="0.2">
      <c r="A238" s="1" t="s">
        <v>12</v>
      </c>
      <c r="B238" s="1" t="s">
        <v>13</v>
      </c>
      <c r="C238" s="1" t="s">
        <v>98</v>
      </c>
    </row>
    <row r="239" spans="1:4" x14ac:dyDescent="0.2">
      <c r="A239" t="s">
        <v>33</v>
      </c>
      <c r="B239" t="s">
        <v>34</v>
      </c>
      <c r="C239" s="6" t="s">
        <v>35</v>
      </c>
    </row>
    <row r="240" spans="1:4" x14ac:dyDescent="0.2">
      <c r="A240" t="s">
        <v>37</v>
      </c>
      <c r="B240" t="s">
        <v>34</v>
      </c>
      <c r="C240" s="6" t="s">
        <v>35</v>
      </c>
    </row>
    <row r="241" spans="1:3" x14ac:dyDescent="0.2">
      <c r="A241" t="s">
        <v>38</v>
      </c>
      <c r="B241" t="s">
        <v>34</v>
      </c>
      <c r="C241" s="6" t="s">
        <v>35</v>
      </c>
    </row>
    <row r="242" spans="1:3" x14ac:dyDescent="0.2">
      <c r="A242" t="s">
        <v>41</v>
      </c>
      <c r="B242" t="s">
        <v>42</v>
      </c>
      <c r="C242" s="6" t="s">
        <v>35</v>
      </c>
    </row>
    <row r="243" spans="1:3" x14ac:dyDescent="0.2">
      <c r="A243" t="s">
        <v>41</v>
      </c>
      <c r="B243" t="s">
        <v>66</v>
      </c>
      <c r="C243" s="6" t="s">
        <v>35</v>
      </c>
    </row>
    <row r="244" spans="1:3" x14ac:dyDescent="0.2">
      <c r="A244" t="s">
        <v>41</v>
      </c>
      <c r="B244" t="s">
        <v>34</v>
      </c>
      <c r="C244" s="6" t="s">
        <v>35</v>
      </c>
    </row>
    <row r="245" spans="1:3" x14ac:dyDescent="0.2">
      <c r="A245" t="s">
        <v>44</v>
      </c>
      <c r="B245" t="s">
        <v>42</v>
      </c>
      <c r="C245" s="6" t="s">
        <v>35</v>
      </c>
    </row>
    <row r="246" spans="1:3" x14ac:dyDescent="0.2">
      <c r="A246" t="s">
        <v>44</v>
      </c>
      <c r="B246" t="s">
        <v>34</v>
      </c>
      <c r="C246" s="6" t="s">
        <v>35</v>
      </c>
    </row>
    <row r="247" spans="1:3" x14ac:dyDescent="0.2">
      <c r="A247" t="s">
        <v>46</v>
      </c>
      <c r="B247" t="s">
        <v>34</v>
      </c>
      <c r="C247" s="6" t="s">
        <v>35</v>
      </c>
    </row>
    <row r="248" spans="1:3" x14ac:dyDescent="0.2">
      <c r="A248" t="s">
        <v>47</v>
      </c>
      <c r="B248" t="s">
        <v>34</v>
      </c>
      <c r="C248" s="6" t="s">
        <v>35</v>
      </c>
    </row>
    <row r="249" spans="1:3" x14ac:dyDescent="0.2">
      <c r="A249" t="s">
        <v>50</v>
      </c>
      <c r="B249" t="s">
        <v>42</v>
      </c>
      <c r="C249" s="6" t="s">
        <v>35</v>
      </c>
    </row>
    <row r="250" spans="1:3" x14ac:dyDescent="0.2">
      <c r="A250" t="s">
        <v>50</v>
      </c>
      <c r="B250" t="s">
        <v>66</v>
      </c>
      <c r="C250" s="6" t="s">
        <v>35</v>
      </c>
    </row>
    <row r="251" spans="1:3" x14ac:dyDescent="0.2">
      <c r="A251" t="s">
        <v>50</v>
      </c>
      <c r="B251" t="s">
        <v>34</v>
      </c>
      <c r="C251" s="20">
        <v>23</v>
      </c>
    </row>
    <row r="252" spans="1:3" x14ac:dyDescent="0.2">
      <c r="A252" s="7"/>
      <c r="B252" s="7"/>
      <c r="C252" s="7"/>
    </row>
    <row r="253" spans="1:3" x14ac:dyDescent="0.2">
      <c r="A253" s="8" t="s">
        <v>152</v>
      </c>
    </row>
    <row r="254" spans="1:3" x14ac:dyDescent="0.2">
      <c r="A254" s="8" t="s">
        <v>100</v>
      </c>
    </row>
    <row r="255" spans="1:3" x14ac:dyDescent="0.2">
      <c r="A255" s="9" t="s">
        <v>53</v>
      </c>
    </row>
  </sheetData>
  <mergeCells count="8">
    <mergeCell ref="A185:A186"/>
    <mergeCell ref="B185:B186"/>
    <mergeCell ref="C185:E185"/>
    <mergeCell ref="F185:F186"/>
    <mergeCell ref="A199:A200"/>
    <mergeCell ref="B199:B200"/>
    <mergeCell ref="C199:E199"/>
    <mergeCell ref="F199:F200"/>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3"/>
  <sheetViews>
    <sheetView topLeftCell="A52" workbookViewId="0">
      <selection activeCell="N47" sqref="N47"/>
    </sheetView>
  </sheetViews>
  <sheetFormatPr baseColWidth="10" defaultRowHeight="12.75" x14ac:dyDescent="0.2"/>
  <cols>
    <col min="1" max="2" width="22.7109375" customWidth="1"/>
    <col min="3" max="3" width="14.7109375" customWidth="1"/>
  </cols>
  <sheetData>
    <row r="1" spans="1:12" ht="15.75" x14ac:dyDescent="0.2">
      <c r="A1" s="4" t="s">
        <v>153</v>
      </c>
      <c r="L1" s="10" t="str">
        <f>HYPERLINK("#'Sommaire'!A1", "Retour sommaire")</f>
        <v>Retour sommaire</v>
      </c>
    </row>
    <row r="2" spans="1:12" x14ac:dyDescent="0.2">
      <c r="A2" s="5" t="s">
        <v>11</v>
      </c>
    </row>
    <row r="4" spans="1:12" ht="15" x14ac:dyDescent="0.2">
      <c r="A4" s="1" t="s">
        <v>12</v>
      </c>
      <c r="B4" s="1" t="s">
        <v>13</v>
      </c>
      <c r="C4" s="1" t="s">
        <v>98</v>
      </c>
    </row>
    <row r="5" spans="1:12" x14ac:dyDescent="0.2">
      <c r="A5" t="s">
        <v>33</v>
      </c>
      <c r="B5" t="s">
        <v>34</v>
      </c>
      <c r="C5" s="6" t="s">
        <v>70</v>
      </c>
    </row>
    <row r="6" spans="1:12" x14ac:dyDescent="0.2">
      <c r="A6" t="s">
        <v>37</v>
      </c>
      <c r="B6" t="s">
        <v>34</v>
      </c>
      <c r="C6" s="6" t="s">
        <v>135</v>
      </c>
    </row>
    <row r="7" spans="1:12" x14ac:dyDescent="0.2">
      <c r="A7" t="s">
        <v>38</v>
      </c>
      <c r="B7" t="s">
        <v>34</v>
      </c>
      <c r="C7" s="6" t="s">
        <v>133</v>
      </c>
    </row>
    <row r="8" spans="1:12" x14ac:dyDescent="0.2">
      <c r="A8" t="s">
        <v>40</v>
      </c>
      <c r="B8" t="s">
        <v>34</v>
      </c>
      <c r="C8" s="6" t="s">
        <v>67</v>
      </c>
    </row>
    <row r="9" spans="1:12" x14ac:dyDescent="0.2">
      <c r="A9" t="s">
        <v>41</v>
      </c>
      <c r="B9" t="s">
        <v>42</v>
      </c>
      <c r="C9" s="6" t="s">
        <v>43</v>
      </c>
    </row>
    <row r="10" spans="1:12" x14ac:dyDescent="0.2">
      <c r="A10" t="s">
        <v>41</v>
      </c>
      <c r="B10" t="s">
        <v>66</v>
      </c>
      <c r="C10" s="6" t="s">
        <v>68</v>
      </c>
    </row>
    <row r="11" spans="1:12" x14ac:dyDescent="0.2">
      <c r="A11" t="s">
        <v>41</v>
      </c>
      <c r="B11" t="s">
        <v>34</v>
      </c>
      <c r="C11" s="6" t="s">
        <v>45</v>
      </c>
    </row>
    <row r="12" spans="1:12" x14ac:dyDescent="0.2">
      <c r="A12" t="s">
        <v>44</v>
      </c>
      <c r="B12" t="s">
        <v>42</v>
      </c>
      <c r="C12" s="6" t="s">
        <v>134</v>
      </c>
    </row>
    <row r="13" spans="1:12" x14ac:dyDescent="0.2">
      <c r="A13" t="s">
        <v>44</v>
      </c>
      <c r="B13" t="s">
        <v>66</v>
      </c>
      <c r="C13" s="6" t="s">
        <v>43</v>
      </c>
    </row>
    <row r="14" spans="1:12" x14ac:dyDescent="0.2">
      <c r="A14" t="s">
        <v>44</v>
      </c>
      <c r="B14" t="s">
        <v>34</v>
      </c>
      <c r="C14" s="6" t="s">
        <v>39</v>
      </c>
    </row>
    <row r="15" spans="1:12" x14ac:dyDescent="0.2">
      <c r="A15" t="s">
        <v>46</v>
      </c>
      <c r="B15" t="s">
        <v>34</v>
      </c>
      <c r="C15" s="6" t="s">
        <v>68</v>
      </c>
    </row>
    <row r="16" spans="1:12" x14ac:dyDescent="0.2">
      <c r="A16" t="s">
        <v>47</v>
      </c>
      <c r="B16" t="s">
        <v>34</v>
      </c>
      <c r="C16" s="6" t="s">
        <v>79</v>
      </c>
    </row>
    <row r="17" spans="1:3" x14ac:dyDescent="0.2">
      <c r="A17" t="s">
        <v>48</v>
      </c>
      <c r="B17" t="s">
        <v>42</v>
      </c>
      <c r="C17" s="6" t="s">
        <v>71</v>
      </c>
    </row>
    <row r="18" spans="1:3" x14ac:dyDescent="0.2">
      <c r="A18" t="s">
        <v>48</v>
      </c>
      <c r="B18" t="s">
        <v>66</v>
      </c>
      <c r="C18" s="6" t="s">
        <v>86</v>
      </c>
    </row>
    <row r="19" spans="1:3" x14ac:dyDescent="0.2">
      <c r="A19" t="s">
        <v>48</v>
      </c>
      <c r="B19" t="s">
        <v>34</v>
      </c>
      <c r="C19" s="6" t="s">
        <v>69</v>
      </c>
    </row>
    <row r="20" spans="1:3" x14ac:dyDescent="0.2">
      <c r="A20" t="s">
        <v>49</v>
      </c>
      <c r="B20" t="s">
        <v>34</v>
      </c>
      <c r="C20" s="6" t="s">
        <v>68</v>
      </c>
    </row>
    <row r="21" spans="1:3" x14ac:dyDescent="0.2">
      <c r="A21" t="s">
        <v>50</v>
      </c>
      <c r="B21" t="s">
        <v>42</v>
      </c>
      <c r="C21" s="6" t="s">
        <v>72</v>
      </c>
    </row>
    <row r="22" spans="1:3" x14ac:dyDescent="0.2">
      <c r="A22" t="s">
        <v>50</v>
      </c>
      <c r="B22" t="s">
        <v>66</v>
      </c>
      <c r="C22" s="6" t="s">
        <v>76</v>
      </c>
    </row>
    <row r="23" spans="1:3" x14ac:dyDescent="0.2">
      <c r="A23" t="s">
        <v>50</v>
      </c>
      <c r="B23" t="s">
        <v>34</v>
      </c>
      <c r="C23" s="6" t="s">
        <v>36</v>
      </c>
    </row>
    <row r="24" spans="1:3" x14ac:dyDescent="0.2">
      <c r="A24" s="7"/>
      <c r="B24" s="7"/>
      <c r="C24" s="7"/>
    </row>
    <row r="25" spans="1:3" x14ac:dyDescent="0.2">
      <c r="A25" s="8" t="s">
        <v>154</v>
      </c>
    </row>
    <row r="26" spans="1:3" x14ac:dyDescent="0.2">
      <c r="A26" s="8" t="s">
        <v>100</v>
      </c>
    </row>
    <row r="27" spans="1:3" x14ac:dyDescent="0.2">
      <c r="A27" s="9" t="s">
        <v>53</v>
      </c>
    </row>
    <row r="29" spans="1:3" ht="15.75" x14ac:dyDescent="0.2">
      <c r="A29" s="46" t="s">
        <v>201</v>
      </c>
      <c r="B29" s="44"/>
      <c r="C29" s="44"/>
    </row>
    <row r="30" spans="1:3" x14ac:dyDescent="0.2">
      <c r="A30" s="47" t="s">
        <v>202</v>
      </c>
      <c r="B30" s="44"/>
      <c r="C30" s="44"/>
    </row>
    <row r="31" spans="1:3" x14ac:dyDescent="0.2">
      <c r="A31" s="44"/>
      <c r="B31" s="44"/>
      <c r="C31" s="44"/>
    </row>
    <row r="32" spans="1:3" ht="15" x14ac:dyDescent="0.2">
      <c r="A32" s="45" t="s">
        <v>12</v>
      </c>
      <c r="B32" s="45" t="s">
        <v>13</v>
      </c>
      <c r="C32" s="45" t="s">
        <v>203</v>
      </c>
    </row>
    <row r="33" spans="1:3" x14ac:dyDescent="0.2">
      <c r="A33" s="44" t="s">
        <v>33</v>
      </c>
      <c r="B33" s="44" t="s">
        <v>34</v>
      </c>
      <c r="C33" s="52">
        <v>1</v>
      </c>
    </row>
    <row r="34" spans="1:3" x14ac:dyDescent="0.2">
      <c r="A34" s="44" t="s">
        <v>37</v>
      </c>
      <c r="B34" s="44" t="s">
        <v>34</v>
      </c>
      <c r="C34" s="52">
        <v>1</v>
      </c>
    </row>
    <row r="35" spans="1:3" x14ac:dyDescent="0.2">
      <c r="A35" s="44" t="s">
        <v>38</v>
      </c>
      <c r="B35" s="44" t="s">
        <v>34</v>
      </c>
      <c r="C35" s="52">
        <v>1</v>
      </c>
    </row>
    <row r="36" spans="1:3" x14ac:dyDescent="0.2">
      <c r="A36" s="44" t="s">
        <v>40</v>
      </c>
      <c r="B36" s="44" t="s">
        <v>34</v>
      </c>
      <c r="C36" s="52">
        <v>1</v>
      </c>
    </row>
    <row r="37" spans="1:3" x14ac:dyDescent="0.2">
      <c r="A37" s="44" t="s">
        <v>41</v>
      </c>
      <c r="B37" s="44" t="s">
        <v>42</v>
      </c>
      <c r="C37" s="52">
        <v>1</v>
      </c>
    </row>
    <row r="38" spans="1:3" x14ac:dyDescent="0.2">
      <c r="A38" s="44" t="s">
        <v>41</v>
      </c>
      <c r="B38" s="44" t="s">
        <v>66</v>
      </c>
      <c r="C38" s="52">
        <v>1</v>
      </c>
    </row>
    <row r="39" spans="1:3" x14ac:dyDescent="0.2">
      <c r="A39" s="44" t="s">
        <v>41</v>
      </c>
      <c r="B39" s="44" t="s">
        <v>34</v>
      </c>
      <c r="C39" s="52">
        <v>1</v>
      </c>
    </row>
    <row r="40" spans="1:3" x14ac:dyDescent="0.2">
      <c r="A40" s="44" t="s">
        <v>44</v>
      </c>
      <c r="B40" s="44" t="s">
        <v>42</v>
      </c>
      <c r="C40" s="52">
        <v>2</v>
      </c>
    </row>
    <row r="41" spans="1:3" x14ac:dyDescent="0.2">
      <c r="A41" s="44" t="s">
        <v>44</v>
      </c>
      <c r="B41" s="44" t="s">
        <v>66</v>
      </c>
      <c r="C41" s="52">
        <v>1</v>
      </c>
    </row>
    <row r="42" spans="1:3" x14ac:dyDescent="0.2">
      <c r="A42" s="44" t="s">
        <v>44</v>
      </c>
      <c r="B42" s="44" t="s">
        <v>34</v>
      </c>
      <c r="C42" s="52">
        <v>2</v>
      </c>
    </row>
    <row r="43" spans="1:3" x14ac:dyDescent="0.2">
      <c r="A43" s="44" t="s">
        <v>46</v>
      </c>
      <c r="B43" s="44" t="s">
        <v>34</v>
      </c>
      <c r="C43" s="52">
        <v>1</v>
      </c>
    </row>
    <row r="44" spans="1:3" x14ac:dyDescent="0.2">
      <c r="A44" s="44" t="s">
        <v>47</v>
      </c>
      <c r="B44" s="44" t="s">
        <v>34</v>
      </c>
      <c r="C44" s="52">
        <v>1</v>
      </c>
    </row>
    <row r="45" spans="1:3" x14ac:dyDescent="0.2">
      <c r="A45" s="44" t="s">
        <v>48</v>
      </c>
      <c r="B45" s="44" t="s">
        <v>42</v>
      </c>
      <c r="C45" s="52">
        <v>1</v>
      </c>
    </row>
    <row r="46" spans="1:3" x14ac:dyDescent="0.2">
      <c r="A46" s="44" t="s">
        <v>48</v>
      </c>
      <c r="B46" s="44" t="s">
        <v>66</v>
      </c>
      <c r="C46" s="52">
        <v>1</v>
      </c>
    </row>
    <row r="47" spans="1:3" x14ac:dyDescent="0.2">
      <c r="A47" s="44" t="s">
        <v>48</v>
      </c>
      <c r="B47" s="44" t="s">
        <v>34</v>
      </c>
      <c r="C47" s="52">
        <v>1</v>
      </c>
    </row>
    <row r="48" spans="1:3" x14ac:dyDescent="0.2">
      <c r="A48" s="44" t="s">
        <v>49</v>
      </c>
      <c r="B48" s="44" t="s">
        <v>34</v>
      </c>
      <c r="C48" s="50" t="s">
        <v>35</v>
      </c>
    </row>
    <row r="49" spans="1:11" x14ac:dyDescent="0.2">
      <c r="A49" s="44" t="s">
        <v>50</v>
      </c>
      <c r="B49" s="44" t="s">
        <v>42</v>
      </c>
      <c r="C49" s="52">
        <v>1</v>
      </c>
      <c r="D49" s="44"/>
      <c r="E49" s="44"/>
      <c r="F49" s="44"/>
      <c r="G49" s="44"/>
      <c r="H49" s="44"/>
      <c r="I49" s="44"/>
      <c r="J49" s="44"/>
      <c r="K49" s="44"/>
    </row>
    <row r="50" spans="1:11" x14ac:dyDescent="0.2">
      <c r="A50" s="44" t="s">
        <v>50</v>
      </c>
      <c r="B50" s="44" t="s">
        <v>66</v>
      </c>
      <c r="C50" s="52">
        <v>1</v>
      </c>
      <c r="D50" s="44"/>
      <c r="E50" s="44"/>
      <c r="F50" s="44"/>
      <c r="G50" s="44"/>
      <c r="H50" s="44"/>
      <c r="I50" s="44"/>
      <c r="J50" s="44"/>
      <c r="K50" s="44"/>
    </row>
    <row r="51" spans="1:11" x14ac:dyDescent="0.2">
      <c r="A51" s="44" t="s">
        <v>50</v>
      </c>
      <c r="B51" s="44" t="s">
        <v>34</v>
      </c>
      <c r="C51" s="52">
        <v>1</v>
      </c>
      <c r="D51" s="44"/>
      <c r="E51" s="44"/>
      <c r="F51" s="44"/>
      <c r="G51" s="44"/>
      <c r="H51" s="44"/>
      <c r="I51" s="44"/>
      <c r="J51" s="44"/>
      <c r="K51" s="44"/>
    </row>
    <row r="52" spans="1:11" x14ac:dyDescent="0.2">
      <c r="A52" s="51"/>
      <c r="B52" s="51"/>
      <c r="C52" s="51"/>
      <c r="D52" s="44"/>
      <c r="E52" s="44"/>
      <c r="F52" s="44"/>
      <c r="G52" s="44"/>
      <c r="H52" s="44"/>
      <c r="I52" s="44"/>
      <c r="J52" s="44"/>
      <c r="K52" s="44"/>
    </row>
    <row r="53" spans="1:11" x14ac:dyDescent="0.2">
      <c r="A53" s="48" t="s">
        <v>204</v>
      </c>
      <c r="B53" s="44"/>
      <c r="C53" s="44"/>
      <c r="D53" s="44"/>
      <c r="E53" s="44"/>
      <c r="F53" s="44"/>
      <c r="G53" s="44"/>
      <c r="H53" s="44"/>
      <c r="I53" s="44"/>
      <c r="J53" s="44"/>
      <c r="K53" s="44"/>
    </row>
    <row r="54" spans="1:11" x14ac:dyDescent="0.2">
      <c r="A54" s="48" t="s">
        <v>205</v>
      </c>
      <c r="B54" s="44"/>
      <c r="C54" s="44"/>
      <c r="D54" s="44"/>
      <c r="E54" s="44"/>
      <c r="F54" s="44"/>
      <c r="G54" s="44"/>
      <c r="H54" s="44"/>
      <c r="I54" s="44"/>
      <c r="J54" s="44"/>
      <c r="K54" s="44"/>
    </row>
    <row r="55" spans="1:11" x14ac:dyDescent="0.2">
      <c r="A55" s="49" t="s">
        <v>53</v>
      </c>
      <c r="B55" s="44"/>
      <c r="C55" s="44"/>
      <c r="D55" s="44"/>
      <c r="E55" s="44"/>
      <c r="F55" s="44"/>
      <c r="G55" s="44"/>
      <c r="H55" s="44"/>
      <c r="I55" s="44"/>
      <c r="J55" s="44"/>
      <c r="K55" s="44"/>
    </row>
    <row r="56" spans="1:11" x14ac:dyDescent="0.2">
      <c r="A56" s="44"/>
      <c r="B56" s="44"/>
      <c r="C56" s="44"/>
      <c r="D56" s="44"/>
      <c r="E56" s="44"/>
      <c r="F56" s="44"/>
      <c r="G56" s="44"/>
      <c r="H56" s="44"/>
      <c r="I56" s="44"/>
      <c r="J56" s="44"/>
      <c r="K56" s="44"/>
    </row>
    <row r="57" spans="1:11" ht="15.75" x14ac:dyDescent="0.2">
      <c r="A57" s="46" t="s">
        <v>206</v>
      </c>
      <c r="B57" s="44"/>
      <c r="C57" s="44"/>
      <c r="D57" s="44"/>
      <c r="E57" s="44"/>
      <c r="F57" s="44"/>
      <c r="G57" s="44"/>
      <c r="H57" s="44"/>
      <c r="I57" s="44"/>
      <c r="J57" s="44"/>
      <c r="K57" s="44"/>
    </row>
    <row r="58" spans="1:11" x14ac:dyDescent="0.2">
      <c r="A58" s="47" t="s">
        <v>115</v>
      </c>
      <c r="B58" s="44"/>
      <c r="C58" s="44"/>
      <c r="D58" s="44"/>
      <c r="E58" s="44"/>
      <c r="F58" s="44"/>
      <c r="G58" s="44"/>
      <c r="H58" s="44"/>
      <c r="I58" s="44"/>
      <c r="J58" s="44"/>
      <c r="K58" s="44"/>
    </row>
    <row r="60" spans="1:11" ht="15" x14ac:dyDescent="0.2">
      <c r="A60" s="45" t="s">
        <v>12</v>
      </c>
      <c r="B60" s="45" t="s">
        <v>13</v>
      </c>
      <c r="C60" s="45" t="s">
        <v>207</v>
      </c>
      <c r="D60" s="44"/>
      <c r="E60" s="44"/>
      <c r="F60" s="44"/>
      <c r="G60" s="44"/>
      <c r="H60" s="44"/>
      <c r="I60" s="44"/>
      <c r="J60" s="44"/>
      <c r="K60" s="44"/>
    </row>
    <row r="61" spans="1:11" x14ac:dyDescent="0.2">
      <c r="A61" s="44" t="s">
        <v>33</v>
      </c>
      <c r="B61" s="44" t="s">
        <v>34</v>
      </c>
      <c r="C61" s="52">
        <v>110</v>
      </c>
      <c r="D61" s="44"/>
      <c r="E61" s="44"/>
      <c r="F61" s="44"/>
      <c r="G61" s="44"/>
      <c r="H61" s="44"/>
      <c r="I61" s="44"/>
      <c r="J61" s="44"/>
      <c r="K61" s="44"/>
    </row>
    <row r="62" spans="1:11" x14ac:dyDescent="0.2">
      <c r="A62" s="44" t="s">
        <v>37</v>
      </c>
      <c r="B62" s="44" t="s">
        <v>34</v>
      </c>
      <c r="C62" s="52">
        <v>179</v>
      </c>
      <c r="D62" s="44"/>
      <c r="E62" s="44"/>
      <c r="F62" s="44"/>
      <c r="G62" s="44"/>
      <c r="H62" s="44"/>
      <c r="I62" s="44"/>
      <c r="J62" s="44"/>
      <c r="K62" s="44"/>
    </row>
    <row r="63" spans="1:11" x14ac:dyDescent="0.2">
      <c r="A63" s="44" t="s">
        <v>38</v>
      </c>
      <c r="B63" s="44" t="s">
        <v>34</v>
      </c>
      <c r="C63" s="52">
        <v>177</v>
      </c>
      <c r="D63" s="44"/>
      <c r="E63" s="44"/>
      <c r="F63" s="44"/>
      <c r="G63" s="44"/>
      <c r="H63" s="44"/>
      <c r="I63" s="44"/>
      <c r="J63" s="44"/>
      <c r="K63" s="44"/>
    </row>
    <row r="64" spans="1:11" x14ac:dyDescent="0.2">
      <c r="A64" s="44" t="s">
        <v>40</v>
      </c>
      <c r="B64" s="44" t="s">
        <v>34</v>
      </c>
      <c r="C64" s="52">
        <v>143</v>
      </c>
      <c r="D64" s="44"/>
      <c r="E64" s="44"/>
      <c r="F64" s="44"/>
      <c r="G64" s="44"/>
      <c r="H64" s="44"/>
      <c r="I64" s="44"/>
      <c r="J64" s="44"/>
      <c r="K64" s="44"/>
    </row>
    <row r="65" spans="1:3" x14ac:dyDescent="0.2">
      <c r="A65" s="44" t="s">
        <v>41</v>
      </c>
      <c r="B65" s="44" t="s">
        <v>42</v>
      </c>
      <c r="C65" s="52">
        <v>105</v>
      </c>
    </row>
    <row r="66" spans="1:3" x14ac:dyDescent="0.2">
      <c r="A66" s="44" t="s">
        <v>41</v>
      </c>
      <c r="B66" s="44" t="s">
        <v>66</v>
      </c>
      <c r="C66" s="52">
        <v>121</v>
      </c>
    </row>
    <row r="67" spans="1:3" x14ac:dyDescent="0.2">
      <c r="A67" s="44" t="s">
        <v>41</v>
      </c>
      <c r="B67" s="44" t="s">
        <v>34</v>
      </c>
      <c r="C67" s="52">
        <v>112</v>
      </c>
    </row>
    <row r="68" spans="1:3" x14ac:dyDescent="0.2">
      <c r="A68" s="44" t="s">
        <v>44</v>
      </c>
      <c r="B68" s="44" t="s">
        <v>42</v>
      </c>
      <c r="C68" s="52">
        <v>77</v>
      </c>
    </row>
    <row r="69" spans="1:3" x14ac:dyDescent="0.2">
      <c r="A69" s="44" t="s">
        <v>44</v>
      </c>
      <c r="B69" s="44" t="s">
        <v>66</v>
      </c>
      <c r="C69" s="52">
        <v>112</v>
      </c>
    </row>
    <row r="70" spans="1:3" x14ac:dyDescent="0.2">
      <c r="A70" s="44" t="s">
        <v>44</v>
      </c>
      <c r="B70" s="44" t="s">
        <v>34</v>
      </c>
      <c r="C70" s="52">
        <v>80</v>
      </c>
    </row>
    <row r="71" spans="1:3" x14ac:dyDescent="0.2">
      <c r="A71" s="44" t="s">
        <v>46</v>
      </c>
      <c r="B71" s="44" t="s">
        <v>34</v>
      </c>
      <c r="C71" s="52">
        <v>102</v>
      </c>
    </row>
    <row r="72" spans="1:3" x14ac:dyDescent="0.2">
      <c r="A72" s="44" t="s">
        <v>47</v>
      </c>
      <c r="B72" s="44" t="s">
        <v>34</v>
      </c>
      <c r="C72" s="52">
        <v>93</v>
      </c>
    </row>
    <row r="73" spans="1:3" x14ac:dyDescent="0.2">
      <c r="A73" s="44" t="s">
        <v>48</v>
      </c>
      <c r="B73" s="44" t="s">
        <v>42</v>
      </c>
      <c r="C73" s="52">
        <v>73</v>
      </c>
    </row>
    <row r="74" spans="1:3" x14ac:dyDescent="0.2">
      <c r="A74" s="44" t="s">
        <v>48</v>
      </c>
      <c r="B74" s="44" t="s">
        <v>66</v>
      </c>
      <c r="C74" s="52">
        <v>70</v>
      </c>
    </row>
    <row r="75" spans="1:3" x14ac:dyDescent="0.2">
      <c r="A75" s="44" t="s">
        <v>48</v>
      </c>
      <c r="B75" s="44" t="s">
        <v>34</v>
      </c>
      <c r="C75" s="52">
        <v>72</v>
      </c>
    </row>
    <row r="76" spans="1:3" x14ac:dyDescent="0.2">
      <c r="A76" s="44" t="s">
        <v>49</v>
      </c>
      <c r="B76" s="44" t="s">
        <v>34</v>
      </c>
      <c r="C76" s="52">
        <v>92</v>
      </c>
    </row>
    <row r="77" spans="1:3" x14ac:dyDescent="0.2">
      <c r="A77" s="44" t="s">
        <v>50</v>
      </c>
      <c r="B77" s="44" t="s">
        <v>42</v>
      </c>
      <c r="C77" s="52">
        <v>157</v>
      </c>
    </row>
    <row r="78" spans="1:3" x14ac:dyDescent="0.2">
      <c r="A78" s="44" t="s">
        <v>50</v>
      </c>
      <c r="B78" s="44" t="s">
        <v>66</v>
      </c>
      <c r="C78" s="52">
        <v>176</v>
      </c>
    </row>
    <row r="79" spans="1:3" x14ac:dyDescent="0.2">
      <c r="A79" s="44" t="s">
        <v>50</v>
      </c>
      <c r="B79" s="44" t="s">
        <v>34</v>
      </c>
      <c r="C79" s="52">
        <v>165</v>
      </c>
    </row>
    <row r="80" spans="1:3" x14ac:dyDescent="0.2">
      <c r="A80" s="51"/>
      <c r="B80" s="51"/>
      <c r="C80" s="51"/>
    </row>
    <row r="81" spans="1:3" x14ac:dyDescent="0.2">
      <c r="A81" s="48" t="s">
        <v>208</v>
      </c>
      <c r="B81" s="44"/>
      <c r="C81" s="44"/>
    </row>
    <row r="82" spans="1:3" x14ac:dyDescent="0.2">
      <c r="A82" s="48" t="s">
        <v>205</v>
      </c>
      <c r="B82" s="44"/>
      <c r="C82" s="44"/>
    </row>
    <row r="83" spans="1:3" x14ac:dyDescent="0.2">
      <c r="A83" s="49" t="s">
        <v>53</v>
      </c>
      <c r="B83" s="44"/>
      <c r="C83" s="44"/>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9"/>
  <sheetViews>
    <sheetView topLeftCell="A16" workbookViewId="0">
      <selection activeCell="F95" sqref="F95"/>
    </sheetView>
  </sheetViews>
  <sheetFormatPr baseColWidth="10" defaultRowHeight="12.75" x14ac:dyDescent="0.2"/>
  <cols>
    <col min="1" max="2" width="22.7109375" customWidth="1"/>
    <col min="3" max="6" width="14.7109375" customWidth="1"/>
  </cols>
  <sheetData>
    <row r="1" spans="1:13" s="23" customFormat="1" ht="15.75" x14ac:dyDescent="0.2">
      <c r="A1" s="21" t="s">
        <v>209</v>
      </c>
      <c r="B1" s="22"/>
      <c r="C1" s="22"/>
      <c r="D1" s="22"/>
      <c r="E1" s="22"/>
      <c r="F1" s="22"/>
      <c r="G1" s="22"/>
      <c r="H1" s="22"/>
      <c r="I1" s="22"/>
      <c r="J1" s="22"/>
      <c r="K1" s="42"/>
      <c r="L1" s="43" t="str">
        <f>HYPERLINK("#'Sommaire'!A1", "Retour sommaire")</f>
        <v>Retour sommaire</v>
      </c>
      <c r="M1" s="42"/>
    </row>
    <row r="2" spans="1:13" s="23" customFormat="1" x14ac:dyDescent="0.2">
      <c r="A2" s="34" t="s">
        <v>164</v>
      </c>
      <c r="B2" s="22"/>
      <c r="C2" s="22"/>
      <c r="D2" s="22"/>
      <c r="E2" s="22"/>
      <c r="F2" s="22"/>
      <c r="G2" s="22"/>
      <c r="H2" s="22"/>
      <c r="I2" s="22"/>
      <c r="J2" s="22"/>
    </row>
    <row r="3" spans="1:13" s="23" customFormat="1" x14ac:dyDescent="0.2">
      <c r="A3" s="34"/>
      <c r="B3" s="22"/>
      <c r="C3" s="22"/>
      <c r="D3" s="22"/>
      <c r="E3" s="22"/>
      <c r="F3" s="22"/>
      <c r="G3" s="22"/>
      <c r="H3" s="22"/>
      <c r="I3" s="22"/>
      <c r="J3" s="22"/>
    </row>
    <row r="4" spans="1:13" s="23" customFormat="1" ht="15" customHeight="1" x14ac:dyDescent="0.2">
      <c r="A4" s="78" t="s">
        <v>12</v>
      </c>
      <c r="B4" s="78" t="s">
        <v>13</v>
      </c>
      <c r="C4" s="78" t="s">
        <v>165</v>
      </c>
      <c r="D4" s="78" t="s">
        <v>166</v>
      </c>
      <c r="E4" s="78" t="s">
        <v>167</v>
      </c>
      <c r="F4" s="78" t="s">
        <v>168</v>
      </c>
      <c r="G4" s="80" t="s">
        <v>164</v>
      </c>
      <c r="H4" s="80"/>
      <c r="I4" s="80"/>
      <c r="J4" s="81"/>
    </row>
    <row r="5" spans="1:13" s="23" customFormat="1" ht="90" x14ac:dyDescent="0.2">
      <c r="A5" s="79"/>
      <c r="B5" s="79"/>
      <c r="C5" s="79"/>
      <c r="D5" s="79"/>
      <c r="E5" s="79"/>
      <c r="F5" s="79"/>
      <c r="G5" s="35" t="s">
        <v>169</v>
      </c>
      <c r="H5" s="24" t="s">
        <v>170</v>
      </c>
      <c r="I5" s="24" t="s">
        <v>171</v>
      </c>
      <c r="J5" s="24" t="s">
        <v>172</v>
      </c>
    </row>
    <row r="6" spans="1:13" s="23" customFormat="1" x14ac:dyDescent="0.2">
      <c r="A6" s="25" t="s">
        <v>33</v>
      </c>
      <c r="B6" s="25" t="s">
        <v>34</v>
      </c>
      <c r="C6" s="31">
        <v>0</v>
      </c>
      <c r="D6" s="26" t="s">
        <v>35</v>
      </c>
      <c r="E6" s="26" t="s">
        <v>35</v>
      </c>
      <c r="F6" s="26" t="s">
        <v>35</v>
      </c>
      <c r="G6" s="26" t="s">
        <v>35</v>
      </c>
      <c r="H6" s="31">
        <v>10</v>
      </c>
      <c r="I6" s="31">
        <v>0</v>
      </c>
      <c r="J6" s="31">
        <v>10</v>
      </c>
    </row>
    <row r="7" spans="1:13" s="23" customFormat="1" x14ac:dyDescent="0.2">
      <c r="A7" s="25" t="s">
        <v>37</v>
      </c>
      <c r="B7" s="25" t="s">
        <v>34</v>
      </c>
      <c r="C7" s="26" t="s">
        <v>35</v>
      </c>
      <c r="D7" s="26" t="s">
        <v>35</v>
      </c>
      <c r="E7" s="31">
        <v>0</v>
      </c>
      <c r="F7" s="26" t="s">
        <v>35</v>
      </c>
      <c r="G7" s="31">
        <v>0</v>
      </c>
      <c r="H7" s="31">
        <v>6</v>
      </c>
      <c r="I7" s="26" t="s">
        <v>35</v>
      </c>
      <c r="J7" s="31">
        <v>6</v>
      </c>
    </row>
    <row r="8" spans="1:13" s="23" customFormat="1" x14ac:dyDescent="0.2">
      <c r="A8" s="25" t="s">
        <v>173</v>
      </c>
      <c r="B8" s="25" t="s">
        <v>34</v>
      </c>
      <c r="C8" s="26" t="s">
        <v>35</v>
      </c>
      <c r="D8" s="26" t="s">
        <v>35</v>
      </c>
      <c r="E8" s="26" t="s">
        <v>35</v>
      </c>
      <c r="F8" s="26" t="s">
        <v>35</v>
      </c>
      <c r="G8" s="31">
        <v>0</v>
      </c>
      <c r="H8" s="31">
        <v>1</v>
      </c>
      <c r="I8" s="31">
        <v>0</v>
      </c>
      <c r="J8" s="31">
        <v>1</v>
      </c>
    </row>
    <row r="9" spans="1:13" s="23" customFormat="1" x14ac:dyDescent="0.2">
      <c r="A9" s="25" t="s">
        <v>40</v>
      </c>
      <c r="B9" s="25" t="s">
        <v>34</v>
      </c>
      <c r="C9" s="31">
        <v>0</v>
      </c>
      <c r="D9" s="31">
        <v>0</v>
      </c>
      <c r="E9" s="31">
        <v>0</v>
      </c>
      <c r="F9" s="31">
        <v>0</v>
      </c>
      <c r="G9" s="26" t="s">
        <v>35</v>
      </c>
      <c r="H9" s="26" t="s">
        <v>35</v>
      </c>
      <c r="I9" s="26" t="s">
        <v>35</v>
      </c>
      <c r="J9" s="26" t="s">
        <v>35</v>
      </c>
    </row>
    <row r="10" spans="1:13" s="23" customFormat="1" x14ac:dyDescent="0.2">
      <c r="A10" s="25" t="s">
        <v>41</v>
      </c>
      <c r="B10" s="25" t="s">
        <v>42</v>
      </c>
      <c r="C10" s="26" t="s">
        <v>35</v>
      </c>
      <c r="D10" s="26" t="s">
        <v>35</v>
      </c>
      <c r="E10" s="26" t="s">
        <v>35</v>
      </c>
      <c r="F10" s="26" t="s">
        <v>35</v>
      </c>
      <c r="G10" s="31">
        <v>3</v>
      </c>
      <c r="H10" s="31">
        <v>8</v>
      </c>
      <c r="I10" s="31">
        <v>1</v>
      </c>
      <c r="J10" s="31">
        <v>11</v>
      </c>
    </row>
    <row r="11" spans="1:13" s="23" customFormat="1" x14ac:dyDescent="0.2">
      <c r="A11" s="25" t="s">
        <v>41</v>
      </c>
      <c r="B11" s="25" t="s">
        <v>66</v>
      </c>
      <c r="C11" s="26">
        <v>0.4</v>
      </c>
      <c r="D11" s="26" t="s">
        <v>35</v>
      </c>
      <c r="E11" s="26" t="s">
        <v>35</v>
      </c>
      <c r="F11" s="26">
        <v>0.5</v>
      </c>
      <c r="G11" s="31">
        <v>16</v>
      </c>
      <c r="H11" s="31">
        <v>3</v>
      </c>
      <c r="I11" s="31">
        <v>2</v>
      </c>
      <c r="J11" s="31">
        <v>19</v>
      </c>
    </row>
    <row r="12" spans="1:13" s="23" customFormat="1" x14ac:dyDescent="0.2">
      <c r="A12" s="25" t="s">
        <v>41</v>
      </c>
      <c r="B12" s="25" t="s">
        <v>85</v>
      </c>
      <c r="C12" s="26">
        <v>3.7</v>
      </c>
      <c r="D12" s="26">
        <v>0.6</v>
      </c>
      <c r="E12" s="26">
        <v>0.3</v>
      </c>
      <c r="F12" s="26">
        <v>4.5999999999999996</v>
      </c>
      <c r="G12" s="31">
        <v>59</v>
      </c>
      <c r="H12" s="31">
        <v>8</v>
      </c>
      <c r="I12" s="31">
        <v>25</v>
      </c>
      <c r="J12" s="31">
        <v>71</v>
      </c>
    </row>
    <row r="13" spans="1:13" s="23" customFormat="1" x14ac:dyDescent="0.2">
      <c r="A13" s="25" t="s">
        <v>41</v>
      </c>
      <c r="B13" s="25" t="s">
        <v>34</v>
      </c>
      <c r="C13" s="26">
        <v>1.7</v>
      </c>
      <c r="D13" s="26">
        <v>0.3</v>
      </c>
      <c r="E13" s="26">
        <v>0.2</v>
      </c>
      <c r="F13" s="26">
        <v>2.2000000000000002</v>
      </c>
      <c r="G13" s="31">
        <v>30</v>
      </c>
      <c r="H13" s="31">
        <v>7</v>
      </c>
      <c r="I13" s="31">
        <v>12</v>
      </c>
      <c r="J13" s="31">
        <v>39</v>
      </c>
    </row>
    <row r="14" spans="1:13" s="23" customFormat="1" x14ac:dyDescent="0.2">
      <c r="A14" s="25" t="s">
        <v>44</v>
      </c>
      <c r="B14" s="25" t="s">
        <v>42</v>
      </c>
      <c r="C14" s="31">
        <v>0</v>
      </c>
      <c r="D14" s="26" t="s">
        <v>35</v>
      </c>
      <c r="E14" s="31">
        <v>0</v>
      </c>
      <c r="F14" s="26" t="s">
        <v>35</v>
      </c>
      <c r="G14" s="26" t="s">
        <v>35</v>
      </c>
      <c r="H14" s="31">
        <v>0</v>
      </c>
      <c r="I14" s="26" t="s">
        <v>35</v>
      </c>
      <c r="J14" s="31">
        <v>0</v>
      </c>
    </row>
    <row r="15" spans="1:13" s="23" customFormat="1" x14ac:dyDescent="0.2">
      <c r="A15" s="25" t="s">
        <v>44</v>
      </c>
      <c r="B15" s="25" t="s">
        <v>66</v>
      </c>
      <c r="C15" s="26" t="s">
        <v>35</v>
      </c>
      <c r="D15" s="26" t="s">
        <v>35</v>
      </c>
      <c r="E15" s="26" t="s">
        <v>35</v>
      </c>
      <c r="F15" s="26" t="s">
        <v>35</v>
      </c>
      <c r="G15" s="31">
        <v>5</v>
      </c>
      <c r="H15" s="31">
        <v>1</v>
      </c>
      <c r="I15" s="31">
        <v>1</v>
      </c>
      <c r="J15" s="31">
        <v>7</v>
      </c>
    </row>
    <row r="16" spans="1:13" s="23" customFormat="1" x14ac:dyDescent="0.2">
      <c r="A16" s="25" t="s">
        <v>44</v>
      </c>
      <c r="B16" s="25" t="s">
        <v>34</v>
      </c>
      <c r="C16" s="26" t="s">
        <v>35</v>
      </c>
      <c r="D16" s="26" t="s">
        <v>35</v>
      </c>
      <c r="E16" s="26" t="s">
        <v>35</v>
      </c>
      <c r="F16" s="26" t="s">
        <v>35</v>
      </c>
      <c r="G16" s="31">
        <v>0</v>
      </c>
      <c r="H16" s="31">
        <v>0</v>
      </c>
      <c r="I16" s="31">
        <v>0</v>
      </c>
      <c r="J16" s="31">
        <v>0</v>
      </c>
    </row>
    <row r="17" spans="1:10" s="23" customFormat="1" x14ac:dyDescent="0.2">
      <c r="A17" s="25" t="s">
        <v>46</v>
      </c>
      <c r="B17" s="25" t="s">
        <v>34</v>
      </c>
      <c r="C17" s="26" t="s">
        <v>35</v>
      </c>
      <c r="D17" s="26" t="s">
        <v>35</v>
      </c>
      <c r="E17" s="26" t="s">
        <v>35</v>
      </c>
      <c r="F17" s="26" t="s">
        <v>35</v>
      </c>
      <c r="G17" s="31">
        <v>0</v>
      </c>
      <c r="H17" s="31">
        <v>3</v>
      </c>
      <c r="I17" s="31">
        <v>0</v>
      </c>
      <c r="J17" s="31">
        <v>3</v>
      </c>
    </row>
    <row r="18" spans="1:10" s="23" customFormat="1" x14ac:dyDescent="0.2">
      <c r="A18" s="25" t="s">
        <v>47</v>
      </c>
      <c r="B18" s="25" t="s">
        <v>34</v>
      </c>
      <c r="C18" s="26" t="s">
        <v>35</v>
      </c>
      <c r="D18" s="26" t="s">
        <v>35</v>
      </c>
      <c r="E18" s="26" t="s">
        <v>35</v>
      </c>
      <c r="F18" s="26" t="s">
        <v>35</v>
      </c>
      <c r="G18" s="31">
        <v>0</v>
      </c>
      <c r="H18" s="31">
        <v>1</v>
      </c>
      <c r="I18" s="31">
        <v>0</v>
      </c>
      <c r="J18" s="31">
        <v>2</v>
      </c>
    </row>
    <row r="19" spans="1:10" s="23" customFormat="1" x14ac:dyDescent="0.2">
      <c r="A19" s="25" t="s">
        <v>174</v>
      </c>
      <c r="B19" s="25" t="s">
        <v>42</v>
      </c>
      <c r="C19" s="26" t="s">
        <v>35</v>
      </c>
      <c r="D19" s="26" t="s">
        <v>35</v>
      </c>
      <c r="E19" s="26" t="s">
        <v>35</v>
      </c>
      <c r="F19" s="26" t="s">
        <v>35</v>
      </c>
      <c r="G19" s="26" t="s">
        <v>35</v>
      </c>
      <c r="H19" s="31">
        <v>1</v>
      </c>
      <c r="I19" s="31">
        <v>0</v>
      </c>
      <c r="J19" s="31">
        <v>1</v>
      </c>
    </row>
    <row r="20" spans="1:10" s="23" customFormat="1" x14ac:dyDescent="0.2">
      <c r="A20" s="25" t="s">
        <v>174</v>
      </c>
      <c r="B20" s="25" t="s">
        <v>66</v>
      </c>
      <c r="C20" s="26" t="s">
        <v>35</v>
      </c>
      <c r="D20" s="31">
        <v>0</v>
      </c>
      <c r="E20" s="26" t="s">
        <v>35</v>
      </c>
      <c r="F20" s="26" t="s">
        <v>35</v>
      </c>
      <c r="G20" s="31">
        <v>2</v>
      </c>
      <c r="H20" s="31">
        <v>0</v>
      </c>
      <c r="I20" s="26" t="s">
        <v>35</v>
      </c>
      <c r="J20" s="31">
        <v>2</v>
      </c>
    </row>
    <row r="21" spans="1:10" s="23" customFormat="1" x14ac:dyDescent="0.2">
      <c r="A21" s="25" t="s">
        <v>174</v>
      </c>
      <c r="B21" s="25" t="s">
        <v>34</v>
      </c>
      <c r="C21" s="26" t="s">
        <v>35</v>
      </c>
      <c r="D21" s="26" t="s">
        <v>35</v>
      </c>
      <c r="E21" s="26" t="s">
        <v>35</v>
      </c>
      <c r="F21" s="26" t="s">
        <v>35</v>
      </c>
      <c r="G21" s="31">
        <v>1</v>
      </c>
      <c r="H21" s="31">
        <v>1</v>
      </c>
      <c r="I21" s="31">
        <v>0</v>
      </c>
      <c r="J21" s="31">
        <v>2</v>
      </c>
    </row>
    <row r="22" spans="1:10" s="23" customFormat="1" x14ac:dyDescent="0.2">
      <c r="A22" s="25" t="s">
        <v>49</v>
      </c>
      <c r="B22" s="25" t="s">
        <v>34</v>
      </c>
      <c r="C22" s="31">
        <v>0</v>
      </c>
      <c r="D22" s="26" t="s">
        <v>35</v>
      </c>
      <c r="E22" s="31">
        <v>0</v>
      </c>
      <c r="F22" s="26" t="s">
        <v>35</v>
      </c>
      <c r="G22" s="26" t="s">
        <v>35</v>
      </c>
      <c r="H22" s="26" t="s">
        <v>35</v>
      </c>
      <c r="I22" s="26" t="s">
        <v>35</v>
      </c>
      <c r="J22" s="26" t="s">
        <v>35</v>
      </c>
    </row>
    <row r="23" spans="1:10" s="23" customFormat="1" x14ac:dyDescent="0.2">
      <c r="A23" s="25" t="s">
        <v>50</v>
      </c>
      <c r="B23" s="25" t="s">
        <v>42</v>
      </c>
      <c r="C23" s="26" t="s">
        <v>35</v>
      </c>
      <c r="D23" s="26" t="s">
        <v>35</v>
      </c>
      <c r="E23" s="26" t="s">
        <v>35</v>
      </c>
      <c r="F23" s="26" t="s">
        <v>35</v>
      </c>
      <c r="G23" s="31">
        <v>1</v>
      </c>
      <c r="H23" s="31">
        <v>1</v>
      </c>
      <c r="I23" s="31">
        <v>1</v>
      </c>
      <c r="J23" s="31">
        <v>2</v>
      </c>
    </row>
    <row r="24" spans="1:10" s="23" customFormat="1" x14ac:dyDescent="0.2">
      <c r="A24" s="25" t="s">
        <v>50</v>
      </c>
      <c r="B24" s="25" t="s">
        <v>66</v>
      </c>
      <c r="C24" s="26" t="s">
        <v>35</v>
      </c>
      <c r="D24" s="26" t="s">
        <v>35</v>
      </c>
      <c r="E24" s="26">
        <v>0.4</v>
      </c>
      <c r="F24" s="26" t="s">
        <v>35</v>
      </c>
      <c r="G24" s="31">
        <v>57</v>
      </c>
      <c r="H24" s="31">
        <v>5</v>
      </c>
      <c r="I24" s="31">
        <v>25</v>
      </c>
      <c r="J24" s="31">
        <v>66</v>
      </c>
    </row>
    <row r="25" spans="1:10" s="23" customFormat="1" x14ac:dyDescent="0.2">
      <c r="A25" s="25" t="s">
        <v>50</v>
      </c>
      <c r="B25" s="25" t="s">
        <v>85</v>
      </c>
      <c r="C25" s="26">
        <v>11.7</v>
      </c>
      <c r="D25" s="26" t="s">
        <v>35</v>
      </c>
      <c r="E25" s="26">
        <v>1.3</v>
      </c>
      <c r="F25" s="31">
        <v>13</v>
      </c>
      <c r="G25" s="31">
        <v>96</v>
      </c>
      <c r="H25" s="26" t="s">
        <v>35</v>
      </c>
      <c r="I25" s="31">
        <v>65</v>
      </c>
      <c r="J25" s="31">
        <v>96</v>
      </c>
    </row>
    <row r="26" spans="1:10" s="23" customFormat="1" x14ac:dyDescent="0.2">
      <c r="A26" s="25" t="s">
        <v>50</v>
      </c>
      <c r="B26" s="25" t="s">
        <v>34</v>
      </c>
      <c r="C26" s="26">
        <v>3.8</v>
      </c>
      <c r="D26" s="31">
        <v>0</v>
      </c>
      <c r="E26" s="26">
        <v>0.4</v>
      </c>
      <c r="F26" s="26">
        <v>4.3</v>
      </c>
      <c r="G26" s="31">
        <v>39</v>
      </c>
      <c r="H26" s="31">
        <v>2</v>
      </c>
      <c r="I26" s="31">
        <v>24</v>
      </c>
      <c r="J26" s="31">
        <v>41</v>
      </c>
    </row>
    <row r="27" spans="1:10" s="23" customFormat="1" x14ac:dyDescent="0.2">
      <c r="A27" s="28"/>
      <c r="B27" s="28"/>
      <c r="C27" s="28"/>
      <c r="D27" s="28"/>
      <c r="E27" s="28"/>
      <c r="F27" s="28"/>
      <c r="G27" s="28"/>
      <c r="H27" s="28"/>
      <c r="I27" s="28"/>
      <c r="J27" s="28"/>
    </row>
    <row r="28" spans="1:10" s="23" customFormat="1" x14ac:dyDescent="0.2">
      <c r="A28" s="76" t="s">
        <v>175</v>
      </c>
      <c r="B28" s="76"/>
      <c r="C28" s="76"/>
      <c r="D28" s="76"/>
      <c r="E28" s="76"/>
      <c r="F28" s="76"/>
      <c r="G28" s="76"/>
      <c r="H28" s="76"/>
      <c r="I28" s="76"/>
      <c r="J28" s="76"/>
    </row>
    <row r="29" spans="1:10" s="23" customFormat="1" x14ac:dyDescent="0.2">
      <c r="A29" s="8" t="s">
        <v>116</v>
      </c>
      <c r="B29" s="33"/>
      <c r="C29" s="33"/>
      <c r="D29" s="33"/>
      <c r="E29" s="33"/>
      <c r="F29" s="33"/>
      <c r="G29" s="33"/>
      <c r="H29" s="33"/>
      <c r="I29" s="33"/>
      <c r="J29" s="33"/>
    </row>
    <row r="30" spans="1:10" s="23" customFormat="1" x14ac:dyDescent="0.2">
      <c r="A30" s="77" t="s">
        <v>53</v>
      </c>
      <c r="B30" s="77"/>
      <c r="C30" s="77"/>
      <c r="D30" s="77"/>
      <c r="E30" s="77"/>
      <c r="F30" s="77"/>
      <c r="G30" s="77"/>
      <c r="H30" s="77"/>
      <c r="I30" s="77"/>
      <c r="J30" s="77"/>
    </row>
    <row r="31" spans="1:10" s="23" customFormat="1" x14ac:dyDescent="0.2"/>
    <row r="32" spans="1:10" s="23" customFormat="1" ht="15.75" x14ac:dyDescent="0.2">
      <c r="A32" s="21" t="s">
        <v>210</v>
      </c>
      <c r="B32" s="22"/>
      <c r="C32" s="22"/>
      <c r="D32" s="22"/>
      <c r="E32" s="22"/>
      <c r="F32" s="22"/>
      <c r="G32" s="22"/>
      <c r="H32" s="22"/>
      <c r="I32" s="22"/>
    </row>
    <row r="33" spans="1:9" s="23" customFormat="1" ht="15.75" x14ac:dyDescent="0.2">
      <c r="A33" s="21"/>
      <c r="B33" s="22"/>
      <c r="C33" s="22"/>
      <c r="D33" s="22"/>
      <c r="E33" s="22"/>
      <c r="F33" s="22"/>
      <c r="G33" s="22"/>
      <c r="H33" s="22"/>
      <c r="I33" s="22"/>
    </row>
    <row r="34" spans="1:9" s="23" customFormat="1" ht="15" x14ac:dyDescent="0.2">
      <c r="A34" s="78" t="s">
        <v>12</v>
      </c>
      <c r="B34" s="78" t="s">
        <v>13</v>
      </c>
      <c r="C34" s="81" t="s">
        <v>176</v>
      </c>
      <c r="D34" s="82"/>
      <c r="E34" s="82"/>
      <c r="F34" s="82"/>
      <c r="G34" s="82"/>
      <c r="H34" s="82"/>
      <c r="I34" s="82"/>
    </row>
    <row r="35" spans="1:9" s="23" customFormat="1" ht="105" x14ac:dyDescent="0.2">
      <c r="A35" s="79"/>
      <c r="B35" s="79"/>
      <c r="C35" s="35" t="s">
        <v>177</v>
      </c>
      <c r="D35" s="24" t="s">
        <v>178</v>
      </c>
      <c r="E35" s="24" t="s">
        <v>179</v>
      </c>
      <c r="F35" s="24" t="s">
        <v>180</v>
      </c>
      <c r="G35" s="24" t="s">
        <v>181</v>
      </c>
      <c r="H35" s="24" t="s">
        <v>182</v>
      </c>
      <c r="I35" s="24" t="s">
        <v>183</v>
      </c>
    </row>
    <row r="36" spans="1:9" s="23" customFormat="1" x14ac:dyDescent="0.2">
      <c r="A36" s="25" t="s">
        <v>33</v>
      </c>
      <c r="B36" s="25" t="s">
        <v>34</v>
      </c>
      <c r="C36" s="31">
        <v>91</v>
      </c>
      <c r="D36" s="31">
        <v>85</v>
      </c>
      <c r="E36" s="31">
        <v>58</v>
      </c>
      <c r="F36" s="31">
        <v>24</v>
      </c>
      <c r="G36" s="32">
        <v>95</v>
      </c>
      <c r="H36" s="31">
        <v>32</v>
      </c>
      <c r="I36" s="31">
        <v>72</v>
      </c>
    </row>
    <row r="37" spans="1:9" s="23" customFormat="1" x14ac:dyDescent="0.2">
      <c r="A37" s="25" t="s">
        <v>37</v>
      </c>
      <c r="B37" s="25" t="s">
        <v>34</v>
      </c>
      <c r="C37" s="31">
        <v>66</v>
      </c>
      <c r="D37" s="31">
        <v>73</v>
      </c>
      <c r="E37" s="31">
        <v>79</v>
      </c>
      <c r="F37" s="31">
        <v>41</v>
      </c>
      <c r="G37" s="32">
        <v>80</v>
      </c>
      <c r="H37" s="31">
        <v>16</v>
      </c>
      <c r="I37" s="31">
        <v>36</v>
      </c>
    </row>
    <row r="38" spans="1:9" s="23" customFormat="1" x14ac:dyDescent="0.2">
      <c r="A38" s="25" t="s">
        <v>173</v>
      </c>
      <c r="B38" s="25" t="s">
        <v>34</v>
      </c>
      <c r="C38" s="31">
        <v>40</v>
      </c>
      <c r="D38" s="31">
        <v>45</v>
      </c>
      <c r="E38" s="31">
        <v>62</v>
      </c>
      <c r="F38" s="31">
        <v>3</v>
      </c>
      <c r="G38" s="32">
        <v>66</v>
      </c>
      <c r="H38" s="31">
        <v>8</v>
      </c>
      <c r="I38" s="31">
        <v>69</v>
      </c>
    </row>
    <row r="39" spans="1:9" s="23" customFormat="1" x14ac:dyDescent="0.2">
      <c r="A39" s="25" t="s">
        <v>40</v>
      </c>
      <c r="B39" s="25" t="s">
        <v>34</v>
      </c>
      <c r="C39" s="31">
        <v>36</v>
      </c>
      <c r="D39" s="31">
        <v>58</v>
      </c>
      <c r="E39" s="31">
        <v>32</v>
      </c>
      <c r="F39" s="31">
        <v>1</v>
      </c>
      <c r="G39" s="32">
        <v>70</v>
      </c>
      <c r="H39" s="31">
        <v>7</v>
      </c>
      <c r="I39" s="31">
        <v>84</v>
      </c>
    </row>
    <row r="40" spans="1:9" s="23" customFormat="1" x14ac:dyDescent="0.2">
      <c r="A40" s="25" t="s">
        <v>41</v>
      </c>
      <c r="B40" s="25" t="s">
        <v>42</v>
      </c>
      <c r="C40" s="31">
        <v>15</v>
      </c>
      <c r="D40" s="31">
        <v>69</v>
      </c>
      <c r="E40" s="31">
        <v>48</v>
      </c>
      <c r="F40" s="31">
        <v>12</v>
      </c>
      <c r="G40" s="32">
        <v>78</v>
      </c>
      <c r="H40" s="31">
        <v>3</v>
      </c>
      <c r="I40" s="31">
        <v>25</v>
      </c>
    </row>
    <row r="41" spans="1:9" s="23" customFormat="1" x14ac:dyDescent="0.2">
      <c r="A41" s="25" t="s">
        <v>41</v>
      </c>
      <c r="B41" s="25" t="s">
        <v>66</v>
      </c>
      <c r="C41" s="31">
        <v>12</v>
      </c>
      <c r="D41" s="31">
        <v>83</v>
      </c>
      <c r="E41" s="31">
        <v>76</v>
      </c>
      <c r="F41" s="31">
        <v>16</v>
      </c>
      <c r="G41" s="32">
        <v>89</v>
      </c>
      <c r="H41" s="26" t="s">
        <v>35</v>
      </c>
      <c r="I41" s="31">
        <v>36</v>
      </c>
    </row>
    <row r="42" spans="1:9" s="23" customFormat="1" x14ac:dyDescent="0.2">
      <c r="A42" s="25" t="s">
        <v>41</v>
      </c>
      <c r="B42" s="25" t="s">
        <v>85</v>
      </c>
      <c r="C42" s="31">
        <v>2</v>
      </c>
      <c r="D42" s="31">
        <v>86</v>
      </c>
      <c r="E42" s="31">
        <v>88</v>
      </c>
      <c r="F42" s="31">
        <v>4</v>
      </c>
      <c r="G42" s="32">
        <v>99</v>
      </c>
      <c r="H42" s="31">
        <v>7</v>
      </c>
      <c r="I42" s="31">
        <v>69</v>
      </c>
    </row>
    <row r="43" spans="1:9" s="23" customFormat="1" x14ac:dyDescent="0.2">
      <c r="A43" s="25" t="s">
        <v>41</v>
      </c>
      <c r="B43" s="25" t="s">
        <v>34</v>
      </c>
      <c r="C43" s="31">
        <v>9</v>
      </c>
      <c r="D43" s="31">
        <v>79</v>
      </c>
      <c r="E43" s="31">
        <v>71</v>
      </c>
      <c r="F43" s="31">
        <v>9</v>
      </c>
      <c r="G43" s="32">
        <v>90</v>
      </c>
      <c r="H43" s="31">
        <v>6</v>
      </c>
      <c r="I43" s="31">
        <v>47</v>
      </c>
    </row>
    <row r="44" spans="1:9" s="23" customFormat="1" x14ac:dyDescent="0.2">
      <c r="A44" s="25" t="s">
        <v>44</v>
      </c>
      <c r="B44" s="25" t="s">
        <v>42</v>
      </c>
      <c r="C44" s="31">
        <v>19</v>
      </c>
      <c r="D44" s="31">
        <v>91</v>
      </c>
      <c r="E44" s="31">
        <v>49</v>
      </c>
      <c r="F44" s="31">
        <v>19</v>
      </c>
      <c r="G44" s="32">
        <v>93</v>
      </c>
      <c r="H44" s="31">
        <v>8</v>
      </c>
      <c r="I44" s="31">
        <v>66</v>
      </c>
    </row>
    <row r="45" spans="1:9" s="23" customFormat="1" x14ac:dyDescent="0.2">
      <c r="A45" s="25" t="s">
        <v>44</v>
      </c>
      <c r="B45" s="25" t="s">
        <v>66</v>
      </c>
      <c r="C45" s="31">
        <v>0</v>
      </c>
      <c r="D45" s="31">
        <v>67</v>
      </c>
      <c r="E45" s="31">
        <v>61</v>
      </c>
      <c r="F45" s="31">
        <v>0</v>
      </c>
      <c r="G45" s="32">
        <v>79</v>
      </c>
      <c r="H45" s="26" t="s">
        <v>35</v>
      </c>
      <c r="I45" s="31">
        <v>61</v>
      </c>
    </row>
    <row r="46" spans="1:9" s="23" customFormat="1" x14ac:dyDescent="0.2">
      <c r="A46" s="25" t="s">
        <v>44</v>
      </c>
      <c r="B46" s="25" t="s">
        <v>34</v>
      </c>
      <c r="C46" s="31">
        <v>18</v>
      </c>
      <c r="D46" s="31">
        <v>90</v>
      </c>
      <c r="E46" s="31">
        <v>50</v>
      </c>
      <c r="F46" s="31">
        <v>18</v>
      </c>
      <c r="G46" s="32">
        <v>92</v>
      </c>
      <c r="H46" s="31">
        <v>8</v>
      </c>
      <c r="I46" s="31">
        <v>66</v>
      </c>
    </row>
    <row r="47" spans="1:9" s="23" customFormat="1" x14ac:dyDescent="0.2">
      <c r="A47" s="25" t="s">
        <v>46</v>
      </c>
      <c r="B47" s="25" t="s">
        <v>34</v>
      </c>
      <c r="C47" s="31">
        <v>92</v>
      </c>
      <c r="D47" s="31">
        <v>89</v>
      </c>
      <c r="E47" s="31">
        <v>53</v>
      </c>
      <c r="F47" s="31">
        <v>46</v>
      </c>
      <c r="G47" s="32">
        <v>93</v>
      </c>
      <c r="H47" s="31">
        <v>41</v>
      </c>
      <c r="I47" s="31">
        <v>68</v>
      </c>
    </row>
    <row r="48" spans="1:9" s="23" customFormat="1" x14ac:dyDescent="0.2">
      <c r="A48" s="25" t="s">
        <v>47</v>
      </c>
      <c r="B48" s="25" t="s">
        <v>34</v>
      </c>
      <c r="C48" s="31">
        <v>9</v>
      </c>
      <c r="D48" s="31">
        <v>18</v>
      </c>
      <c r="E48" s="31">
        <v>6</v>
      </c>
      <c r="F48" s="31">
        <v>1</v>
      </c>
      <c r="G48" s="32">
        <v>25</v>
      </c>
      <c r="H48" s="26" t="s">
        <v>35</v>
      </c>
      <c r="I48" s="31">
        <v>23</v>
      </c>
    </row>
    <row r="49" spans="1:9" s="23" customFormat="1" x14ac:dyDescent="0.2">
      <c r="A49" s="25" t="s">
        <v>174</v>
      </c>
      <c r="B49" s="25" t="s">
        <v>42</v>
      </c>
      <c r="C49" s="31">
        <v>74</v>
      </c>
      <c r="D49" s="31">
        <v>64</v>
      </c>
      <c r="E49" s="31">
        <v>72</v>
      </c>
      <c r="F49" s="31">
        <v>19</v>
      </c>
      <c r="G49" s="32">
        <v>88</v>
      </c>
      <c r="H49" s="31">
        <v>8</v>
      </c>
      <c r="I49" s="31">
        <v>62</v>
      </c>
    </row>
    <row r="50" spans="1:9" s="23" customFormat="1" x14ac:dyDescent="0.2">
      <c r="A50" s="25" t="s">
        <v>174</v>
      </c>
      <c r="B50" s="25" t="s">
        <v>66</v>
      </c>
      <c r="C50" s="31">
        <v>5</v>
      </c>
      <c r="D50" s="31">
        <v>85</v>
      </c>
      <c r="E50" s="31">
        <v>86</v>
      </c>
      <c r="F50" s="31">
        <v>30</v>
      </c>
      <c r="G50" s="32">
        <v>93</v>
      </c>
      <c r="H50" s="26" t="s">
        <v>35</v>
      </c>
      <c r="I50" s="31">
        <v>75</v>
      </c>
    </row>
    <row r="51" spans="1:9" s="23" customFormat="1" x14ac:dyDescent="0.2">
      <c r="A51" s="25" t="s">
        <v>174</v>
      </c>
      <c r="B51" s="25" t="s">
        <v>34</v>
      </c>
      <c r="C51" s="31">
        <v>58</v>
      </c>
      <c r="D51" s="31">
        <v>69</v>
      </c>
      <c r="E51" s="31">
        <v>75</v>
      </c>
      <c r="F51" s="31">
        <v>22</v>
      </c>
      <c r="G51" s="32">
        <v>89</v>
      </c>
      <c r="H51" s="31">
        <v>6</v>
      </c>
      <c r="I51" s="31">
        <v>65</v>
      </c>
    </row>
    <row r="52" spans="1:9" s="23" customFormat="1" x14ac:dyDescent="0.2">
      <c r="A52" s="25" t="s">
        <v>49</v>
      </c>
      <c r="B52" s="25" t="s">
        <v>34</v>
      </c>
      <c r="C52" s="31">
        <v>75</v>
      </c>
      <c r="D52" s="31">
        <v>78</v>
      </c>
      <c r="E52" s="31">
        <v>11</v>
      </c>
      <c r="F52" s="26" t="s">
        <v>35</v>
      </c>
      <c r="G52" s="32">
        <v>89</v>
      </c>
      <c r="H52" s="26" t="s">
        <v>35</v>
      </c>
      <c r="I52" s="31">
        <v>72</v>
      </c>
    </row>
    <row r="53" spans="1:9" s="23" customFormat="1" x14ac:dyDescent="0.2">
      <c r="A53" s="25" t="s">
        <v>50</v>
      </c>
      <c r="B53" s="25" t="s">
        <v>42</v>
      </c>
      <c r="C53" s="31">
        <v>60</v>
      </c>
      <c r="D53" s="31">
        <v>90</v>
      </c>
      <c r="E53" s="31">
        <v>76</v>
      </c>
      <c r="F53" s="31">
        <v>2</v>
      </c>
      <c r="G53" s="32">
        <v>95</v>
      </c>
      <c r="H53" s="31">
        <v>21</v>
      </c>
      <c r="I53" s="31">
        <v>60</v>
      </c>
    </row>
    <row r="54" spans="1:9" s="23" customFormat="1" x14ac:dyDescent="0.2">
      <c r="A54" s="25" t="s">
        <v>50</v>
      </c>
      <c r="B54" s="25" t="s">
        <v>66</v>
      </c>
      <c r="C54" s="26" t="s">
        <v>35</v>
      </c>
      <c r="D54" s="31">
        <v>52</v>
      </c>
      <c r="E54" s="31">
        <v>44</v>
      </c>
      <c r="F54" s="31">
        <v>9</v>
      </c>
      <c r="G54" s="32">
        <v>63</v>
      </c>
      <c r="H54" s="31">
        <v>1</v>
      </c>
      <c r="I54" s="31">
        <v>49</v>
      </c>
    </row>
    <row r="55" spans="1:9" s="23" customFormat="1" x14ac:dyDescent="0.2">
      <c r="A55" s="25" t="s">
        <v>50</v>
      </c>
      <c r="B55" s="25" t="s">
        <v>85</v>
      </c>
      <c r="C55" s="26" t="s">
        <v>35</v>
      </c>
      <c r="D55" s="31">
        <v>67</v>
      </c>
      <c r="E55" s="31">
        <v>65</v>
      </c>
      <c r="F55" s="31">
        <v>22</v>
      </c>
      <c r="G55" s="32">
        <v>89</v>
      </c>
      <c r="H55" s="26" t="s">
        <v>35</v>
      </c>
      <c r="I55" s="31">
        <v>85</v>
      </c>
    </row>
    <row r="56" spans="1:9" s="23" customFormat="1" x14ac:dyDescent="0.2">
      <c r="A56" s="25" t="s">
        <v>50</v>
      </c>
      <c r="B56" s="25" t="s">
        <v>34</v>
      </c>
      <c r="C56" s="31">
        <v>32</v>
      </c>
      <c r="D56" s="31">
        <v>77</v>
      </c>
      <c r="E56" s="31">
        <v>67</v>
      </c>
      <c r="F56" s="31">
        <v>9</v>
      </c>
      <c r="G56" s="32">
        <v>88</v>
      </c>
      <c r="H56" s="31">
        <v>11</v>
      </c>
      <c r="I56" s="31">
        <v>65</v>
      </c>
    </row>
    <row r="57" spans="1:9" s="23" customFormat="1" x14ac:dyDescent="0.2">
      <c r="A57" s="28"/>
      <c r="B57" s="28"/>
      <c r="C57" s="28"/>
      <c r="D57" s="28"/>
      <c r="E57" s="28"/>
      <c r="F57" s="28"/>
      <c r="G57" s="28"/>
      <c r="H57" s="28"/>
      <c r="I57" s="28"/>
    </row>
    <row r="58" spans="1:9" s="23" customFormat="1" x14ac:dyDescent="0.2">
      <c r="A58" s="76" t="s">
        <v>184</v>
      </c>
      <c r="B58" s="76"/>
      <c r="C58" s="76"/>
      <c r="D58" s="76"/>
      <c r="E58" s="76"/>
      <c r="F58" s="76"/>
      <c r="G58" s="76"/>
      <c r="H58" s="76"/>
      <c r="I58" s="76"/>
    </row>
    <row r="59" spans="1:9" s="23" customFormat="1" x14ac:dyDescent="0.2">
      <c r="A59" s="8" t="s">
        <v>116</v>
      </c>
      <c r="B59" s="33"/>
      <c r="C59" s="33"/>
      <c r="D59" s="33"/>
      <c r="E59" s="33"/>
      <c r="F59" s="33"/>
      <c r="G59" s="33"/>
      <c r="H59" s="33"/>
      <c r="I59" s="33"/>
    </row>
    <row r="60" spans="1:9" s="23" customFormat="1" x14ac:dyDescent="0.2">
      <c r="A60" s="77" t="s">
        <v>53</v>
      </c>
      <c r="B60" s="77"/>
      <c r="C60" s="77"/>
      <c r="D60" s="77"/>
      <c r="E60" s="77"/>
      <c r="F60" s="77"/>
      <c r="G60" s="77"/>
      <c r="H60" s="77"/>
      <c r="I60" s="77"/>
    </row>
    <row r="61" spans="1:9" s="23" customFormat="1" x14ac:dyDescent="0.2"/>
    <row r="62" spans="1:9" s="23" customFormat="1" ht="15.75" x14ac:dyDescent="0.2">
      <c r="A62" s="21" t="s">
        <v>211</v>
      </c>
      <c r="B62" s="22"/>
      <c r="C62" s="22"/>
      <c r="D62" s="22"/>
      <c r="E62" s="22"/>
      <c r="F62" s="22"/>
      <c r="G62" s="22"/>
    </row>
    <row r="63" spans="1:9" s="23" customFormat="1" x14ac:dyDescent="0.2">
      <c r="A63" s="22"/>
      <c r="B63" s="22"/>
      <c r="C63" s="22"/>
      <c r="D63" s="22"/>
      <c r="E63" s="22"/>
      <c r="F63" s="22"/>
      <c r="G63" s="22"/>
      <c r="H63" s="22"/>
      <c r="I63" s="22"/>
    </row>
    <row r="64" spans="1:9" s="23" customFormat="1" ht="45" x14ac:dyDescent="0.2">
      <c r="A64" s="24" t="s">
        <v>12</v>
      </c>
      <c r="B64" s="24" t="s">
        <v>13</v>
      </c>
      <c r="C64" s="24" t="s">
        <v>185</v>
      </c>
      <c r="D64" s="24" t="s">
        <v>186</v>
      </c>
      <c r="E64" s="24" t="s">
        <v>187</v>
      </c>
      <c r="F64" s="24" t="s">
        <v>84</v>
      </c>
      <c r="G64" s="24" t="s">
        <v>188</v>
      </c>
      <c r="H64" s="24" t="s">
        <v>189</v>
      </c>
      <c r="I64" s="24" t="s">
        <v>190</v>
      </c>
    </row>
    <row r="65" spans="1:9" s="23" customFormat="1" x14ac:dyDescent="0.2">
      <c r="A65" s="25" t="s">
        <v>33</v>
      </c>
      <c r="B65" s="25" t="s">
        <v>34</v>
      </c>
      <c r="C65" s="31">
        <v>6</v>
      </c>
      <c r="D65" s="26">
        <v>3.6</v>
      </c>
      <c r="E65" s="26">
        <v>1.2</v>
      </c>
      <c r="F65" s="26">
        <v>0.3</v>
      </c>
      <c r="G65" s="27">
        <v>11.1</v>
      </c>
      <c r="H65" s="26">
        <v>0.8</v>
      </c>
      <c r="I65" s="27">
        <v>11.9</v>
      </c>
    </row>
    <row r="66" spans="1:9" s="23" customFormat="1" x14ac:dyDescent="0.2">
      <c r="A66" s="25" t="s">
        <v>37</v>
      </c>
      <c r="B66" s="25" t="s">
        <v>34</v>
      </c>
      <c r="C66" s="26">
        <v>1.2</v>
      </c>
      <c r="D66" s="26">
        <v>3.4</v>
      </c>
      <c r="E66" s="26">
        <v>5.0999999999999996</v>
      </c>
      <c r="F66" s="29" t="s">
        <v>35</v>
      </c>
      <c r="G66" s="27">
        <v>10.3</v>
      </c>
      <c r="H66" s="29" t="s">
        <v>35</v>
      </c>
      <c r="I66" s="27">
        <v>10.5</v>
      </c>
    </row>
    <row r="67" spans="1:9" s="23" customFormat="1" x14ac:dyDescent="0.2">
      <c r="A67" s="25" t="s">
        <v>173</v>
      </c>
      <c r="B67" s="25" t="s">
        <v>34</v>
      </c>
      <c r="C67" s="26">
        <v>0.7</v>
      </c>
      <c r="D67" s="26">
        <v>0.9</v>
      </c>
      <c r="E67" s="26">
        <v>1.5</v>
      </c>
      <c r="F67" s="29" t="s">
        <v>35</v>
      </c>
      <c r="G67" s="27">
        <v>3.2</v>
      </c>
      <c r="H67" s="29" t="s">
        <v>35</v>
      </c>
      <c r="I67" s="27">
        <v>3.3</v>
      </c>
    </row>
    <row r="68" spans="1:9" s="23" customFormat="1" x14ac:dyDescent="0.2">
      <c r="A68" s="25" t="s">
        <v>40</v>
      </c>
      <c r="B68" s="25" t="s">
        <v>34</v>
      </c>
      <c r="C68" s="26">
        <v>0.7</v>
      </c>
      <c r="D68" s="26">
        <v>0.6</v>
      </c>
      <c r="E68" s="29" t="s">
        <v>35</v>
      </c>
      <c r="F68" s="29" t="s">
        <v>35</v>
      </c>
      <c r="G68" s="27">
        <v>1.7</v>
      </c>
      <c r="H68" s="29" t="s">
        <v>35</v>
      </c>
      <c r="I68" s="27">
        <v>1.8</v>
      </c>
    </row>
    <row r="69" spans="1:9" s="23" customFormat="1" x14ac:dyDescent="0.2">
      <c r="A69" s="25" t="s">
        <v>41</v>
      </c>
      <c r="B69" s="25" t="s">
        <v>42</v>
      </c>
      <c r="C69" s="26">
        <v>0.3</v>
      </c>
      <c r="D69" s="26">
        <v>2.7</v>
      </c>
      <c r="E69" s="26">
        <v>1.2</v>
      </c>
      <c r="F69" s="26">
        <v>0.2</v>
      </c>
      <c r="G69" s="27">
        <v>4.3</v>
      </c>
      <c r="H69" s="29" t="s">
        <v>35</v>
      </c>
      <c r="I69" s="27">
        <v>4.4000000000000004</v>
      </c>
    </row>
    <row r="70" spans="1:9" s="23" customFormat="1" x14ac:dyDescent="0.2">
      <c r="A70" s="25" t="s">
        <v>41</v>
      </c>
      <c r="B70" s="25" t="s">
        <v>66</v>
      </c>
      <c r="C70" s="26">
        <v>0.2</v>
      </c>
      <c r="D70" s="26">
        <v>2.9</v>
      </c>
      <c r="E70" s="26">
        <v>1.9</v>
      </c>
      <c r="F70" s="26">
        <v>0.2</v>
      </c>
      <c r="G70" s="27">
        <v>5.2</v>
      </c>
      <c r="H70" s="29" t="s">
        <v>35</v>
      </c>
      <c r="I70" s="30" t="s">
        <v>35</v>
      </c>
    </row>
    <row r="71" spans="1:9" s="23" customFormat="1" x14ac:dyDescent="0.2">
      <c r="A71" s="25" t="s">
        <v>41</v>
      </c>
      <c r="B71" s="25" t="s">
        <v>85</v>
      </c>
      <c r="C71" s="29" t="s">
        <v>35</v>
      </c>
      <c r="D71" s="26">
        <v>4.5999999999999996</v>
      </c>
      <c r="E71" s="26">
        <v>2.7</v>
      </c>
      <c r="F71" s="29" t="s">
        <v>35</v>
      </c>
      <c r="G71" s="27">
        <v>7.4</v>
      </c>
      <c r="H71" s="29" t="s">
        <v>35</v>
      </c>
      <c r="I71" s="27">
        <v>7.6</v>
      </c>
    </row>
    <row r="72" spans="1:9" s="23" customFormat="1" x14ac:dyDescent="0.2">
      <c r="A72" s="25" t="s">
        <v>41</v>
      </c>
      <c r="B72" s="25" t="s">
        <v>34</v>
      </c>
      <c r="C72" s="26">
        <v>0.1</v>
      </c>
      <c r="D72" s="26">
        <v>3.6</v>
      </c>
      <c r="E72" s="31">
        <v>2</v>
      </c>
      <c r="F72" s="26">
        <v>0.1</v>
      </c>
      <c r="G72" s="27">
        <v>5.8</v>
      </c>
      <c r="H72" s="29" t="s">
        <v>35</v>
      </c>
      <c r="I72" s="32">
        <v>6</v>
      </c>
    </row>
    <row r="73" spans="1:9" s="23" customFormat="1" x14ac:dyDescent="0.2">
      <c r="A73" s="25" t="s">
        <v>44</v>
      </c>
      <c r="B73" s="25" t="s">
        <v>42</v>
      </c>
      <c r="C73" s="26">
        <v>0.3</v>
      </c>
      <c r="D73" s="26">
        <v>4.5999999999999996</v>
      </c>
      <c r="E73" s="26">
        <v>0.8</v>
      </c>
      <c r="F73" s="26">
        <v>0.3</v>
      </c>
      <c r="G73" s="27">
        <v>5.9</v>
      </c>
      <c r="H73" s="29" t="s">
        <v>35</v>
      </c>
      <c r="I73" s="27">
        <v>6.2</v>
      </c>
    </row>
    <row r="74" spans="1:9" s="23" customFormat="1" x14ac:dyDescent="0.2">
      <c r="A74" s="25" t="s">
        <v>44</v>
      </c>
      <c r="B74" s="25" t="s">
        <v>66</v>
      </c>
      <c r="C74" s="29" t="s">
        <v>35</v>
      </c>
      <c r="D74" s="26">
        <v>1.1000000000000001</v>
      </c>
      <c r="E74" s="26">
        <v>0.9</v>
      </c>
      <c r="F74" s="29" t="s">
        <v>35</v>
      </c>
      <c r="G74" s="27">
        <v>2.1</v>
      </c>
      <c r="H74" s="31">
        <v>0</v>
      </c>
      <c r="I74" s="27">
        <v>2.1</v>
      </c>
    </row>
    <row r="75" spans="1:9" s="23" customFormat="1" x14ac:dyDescent="0.2">
      <c r="A75" s="25" t="s">
        <v>44</v>
      </c>
      <c r="B75" s="25" t="s">
        <v>34</v>
      </c>
      <c r="C75" s="26">
        <v>0.3</v>
      </c>
      <c r="D75" s="26">
        <v>4.4000000000000004</v>
      </c>
      <c r="E75" s="26">
        <v>0.8</v>
      </c>
      <c r="F75" s="26">
        <v>0.3</v>
      </c>
      <c r="G75" s="27">
        <v>5.8</v>
      </c>
      <c r="H75" s="29" t="s">
        <v>35</v>
      </c>
      <c r="I75" s="27">
        <v>6.1</v>
      </c>
    </row>
    <row r="76" spans="1:9" s="23" customFormat="1" x14ac:dyDescent="0.2">
      <c r="A76" s="25" t="s">
        <v>46</v>
      </c>
      <c r="B76" s="25" t="s">
        <v>34</v>
      </c>
      <c r="C76" s="26">
        <v>7.3</v>
      </c>
      <c r="D76" s="31">
        <v>7</v>
      </c>
      <c r="E76" s="26">
        <v>0.9</v>
      </c>
      <c r="F76" s="26">
        <v>0.5</v>
      </c>
      <c r="G76" s="27">
        <v>15.7</v>
      </c>
      <c r="H76" s="26">
        <v>1.8</v>
      </c>
      <c r="I76" s="27">
        <v>17.5</v>
      </c>
    </row>
    <row r="77" spans="1:9" s="23" customFormat="1" x14ac:dyDescent="0.2">
      <c r="A77" s="25" t="s">
        <v>47</v>
      </c>
      <c r="B77" s="25" t="s">
        <v>34</v>
      </c>
      <c r="C77" s="29" t="s">
        <v>35</v>
      </c>
      <c r="D77" s="26">
        <v>0.3</v>
      </c>
      <c r="E77" s="26">
        <v>0.1</v>
      </c>
      <c r="F77" s="29" t="s">
        <v>35</v>
      </c>
      <c r="G77" s="27">
        <v>0.5</v>
      </c>
      <c r="H77" s="29" t="s">
        <v>35</v>
      </c>
      <c r="I77" s="27">
        <v>0.5</v>
      </c>
    </row>
    <row r="78" spans="1:9" s="23" customFormat="1" x14ac:dyDescent="0.2">
      <c r="A78" s="25" t="s">
        <v>174</v>
      </c>
      <c r="B78" s="25" t="s">
        <v>42</v>
      </c>
      <c r="C78" s="26">
        <v>0.8</v>
      </c>
      <c r="D78" s="26">
        <v>1.7</v>
      </c>
      <c r="E78" s="26">
        <v>1.8</v>
      </c>
      <c r="F78" s="26">
        <v>0.3</v>
      </c>
      <c r="G78" s="27">
        <v>4.5</v>
      </c>
      <c r="H78" s="29" t="s">
        <v>35</v>
      </c>
      <c r="I78" s="30" t="s">
        <v>35</v>
      </c>
    </row>
    <row r="79" spans="1:9" s="23" customFormat="1" x14ac:dyDescent="0.2">
      <c r="A79" s="25" t="s">
        <v>174</v>
      </c>
      <c r="B79" s="25" t="s">
        <v>66</v>
      </c>
      <c r="C79" s="29" t="s">
        <v>35</v>
      </c>
      <c r="D79" s="26">
        <v>3.1</v>
      </c>
      <c r="E79" s="26">
        <v>1.8</v>
      </c>
      <c r="F79" s="29" t="s">
        <v>35</v>
      </c>
      <c r="G79" s="27">
        <v>5.4</v>
      </c>
      <c r="H79" s="31">
        <v>0</v>
      </c>
      <c r="I79" s="27">
        <v>5.4</v>
      </c>
    </row>
    <row r="80" spans="1:9" s="23" customFormat="1" x14ac:dyDescent="0.2">
      <c r="A80" s="25" t="s">
        <v>174</v>
      </c>
      <c r="B80" s="25" t="s">
        <v>34</v>
      </c>
      <c r="C80" s="26">
        <v>0.6</v>
      </c>
      <c r="D80" s="31">
        <v>2</v>
      </c>
      <c r="E80" s="26">
        <v>1.8</v>
      </c>
      <c r="F80" s="26">
        <v>0.3</v>
      </c>
      <c r="G80" s="27">
        <v>4.7</v>
      </c>
      <c r="H80" s="29" t="s">
        <v>35</v>
      </c>
      <c r="I80" s="30" t="s">
        <v>35</v>
      </c>
    </row>
    <row r="81" spans="1:9" s="23" customFormat="1" x14ac:dyDescent="0.2">
      <c r="A81" s="25" t="s">
        <v>49</v>
      </c>
      <c r="B81" s="25" t="s">
        <v>34</v>
      </c>
      <c r="C81" s="26">
        <v>1.2</v>
      </c>
      <c r="D81" s="26">
        <v>1.1000000000000001</v>
      </c>
      <c r="E81" s="29" t="s">
        <v>35</v>
      </c>
      <c r="F81" s="31">
        <v>0</v>
      </c>
      <c r="G81" s="27">
        <v>2.2999999999999998</v>
      </c>
      <c r="H81" s="31">
        <v>0</v>
      </c>
      <c r="I81" s="27">
        <v>2.2999999999999998</v>
      </c>
    </row>
    <row r="82" spans="1:9" s="23" customFormat="1" x14ac:dyDescent="0.2">
      <c r="A82" s="25" t="s">
        <v>50</v>
      </c>
      <c r="B82" s="25" t="s">
        <v>42</v>
      </c>
      <c r="C82" s="26">
        <v>2.2000000000000002</v>
      </c>
      <c r="D82" s="26">
        <v>4.8</v>
      </c>
      <c r="E82" s="26">
        <v>2.6</v>
      </c>
      <c r="F82" s="31">
        <v>0</v>
      </c>
      <c r="G82" s="27">
        <v>9.6999999999999993</v>
      </c>
      <c r="H82" s="26">
        <v>0.4</v>
      </c>
      <c r="I82" s="32">
        <v>10</v>
      </c>
    </row>
    <row r="83" spans="1:9" s="23" customFormat="1" x14ac:dyDescent="0.2">
      <c r="A83" s="25" t="s">
        <v>50</v>
      </c>
      <c r="B83" s="25" t="s">
        <v>66</v>
      </c>
      <c r="C83" s="31">
        <v>0</v>
      </c>
      <c r="D83" s="26">
        <v>1.9</v>
      </c>
      <c r="E83" s="26">
        <v>1.9</v>
      </c>
      <c r="F83" s="29" t="s">
        <v>35</v>
      </c>
      <c r="G83" s="27">
        <v>3.9</v>
      </c>
      <c r="H83" s="29" t="s">
        <v>35</v>
      </c>
      <c r="I83" s="27">
        <v>3.9</v>
      </c>
    </row>
    <row r="84" spans="1:9" s="23" customFormat="1" x14ac:dyDescent="0.2">
      <c r="A84" s="25" t="s">
        <v>50</v>
      </c>
      <c r="B84" s="25" t="s">
        <v>85</v>
      </c>
      <c r="C84" s="31">
        <v>0</v>
      </c>
      <c r="D84" s="26">
        <v>2.2999999999999998</v>
      </c>
      <c r="E84" s="26">
        <v>2.9</v>
      </c>
      <c r="F84" s="26">
        <v>0.3</v>
      </c>
      <c r="G84" s="27">
        <v>5.5</v>
      </c>
      <c r="H84" s="31">
        <v>0</v>
      </c>
      <c r="I84" s="27">
        <v>5.5</v>
      </c>
    </row>
    <row r="85" spans="1:9" s="23" customFormat="1" x14ac:dyDescent="0.2">
      <c r="A85" s="25" t="s">
        <v>50</v>
      </c>
      <c r="B85" s="25" t="s">
        <v>34</v>
      </c>
      <c r="C85" s="26">
        <v>1.2</v>
      </c>
      <c r="D85" s="26">
        <v>3.6</v>
      </c>
      <c r="E85" s="26">
        <v>2.6</v>
      </c>
      <c r="F85" s="26">
        <v>0.1</v>
      </c>
      <c r="G85" s="27">
        <v>7.4</v>
      </c>
      <c r="H85" s="26">
        <v>0.2</v>
      </c>
      <c r="I85" s="27">
        <v>7.6</v>
      </c>
    </row>
    <row r="86" spans="1:9" s="23" customFormat="1" x14ac:dyDescent="0.2">
      <c r="A86" s="28"/>
      <c r="B86" s="28"/>
      <c r="C86" s="28"/>
      <c r="D86" s="28"/>
      <c r="E86" s="28"/>
      <c r="F86" s="28"/>
      <c r="G86" s="28"/>
      <c r="H86" s="28"/>
      <c r="I86" s="28"/>
    </row>
    <row r="87" spans="1:9" s="23" customFormat="1" x14ac:dyDescent="0.2">
      <c r="A87" s="76" t="s">
        <v>191</v>
      </c>
      <c r="B87" s="76"/>
      <c r="C87" s="76"/>
      <c r="D87" s="76"/>
      <c r="E87" s="76"/>
      <c r="F87" s="76"/>
      <c r="G87" s="76"/>
      <c r="H87" s="76"/>
      <c r="I87" s="76"/>
    </row>
    <row r="88" spans="1:9" s="23" customFormat="1" x14ac:dyDescent="0.2">
      <c r="A88" s="8" t="s">
        <v>116</v>
      </c>
      <c r="B88" s="33"/>
      <c r="C88" s="33"/>
      <c r="D88" s="33"/>
      <c r="E88" s="33"/>
      <c r="F88" s="33"/>
      <c r="G88" s="33"/>
      <c r="H88" s="33"/>
      <c r="I88" s="33"/>
    </row>
    <row r="89" spans="1:9" s="23" customFormat="1" x14ac:dyDescent="0.2">
      <c r="A89" s="77" t="s">
        <v>53</v>
      </c>
      <c r="B89" s="77"/>
      <c r="C89" s="77"/>
      <c r="D89" s="77"/>
      <c r="E89" s="77"/>
      <c r="F89" s="77"/>
      <c r="G89" s="77"/>
      <c r="H89" s="77"/>
      <c r="I89" s="77"/>
    </row>
  </sheetData>
  <mergeCells count="16">
    <mergeCell ref="A87:I87"/>
    <mergeCell ref="A89:I89"/>
    <mergeCell ref="A4:A5"/>
    <mergeCell ref="B4:B5"/>
    <mergeCell ref="C4:C5"/>
    <mergeCell ref="D4:D5"/>
    <mergeCell ref="E4:E5"/>
    <mergeCell ref="F4:F5"/>
    <mergeCell ref="A34:A35"/>
    <mergeCell ref="G4:J4"/>
    <mergeCell ref="A28:J28"/>
    <mergeCell ref="A30:J30"/>
    <mergeCell ref="C34:I34"/>
    <mergeCell ref="A58:I58"/>
    <mergeCell ref="A60:I60"/>
    <mergeCell ref="B34:B3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7"/>
  <sheetViews>
    <sheetView workbookViewId="0">
      <selection activeCell="H13" sqref="H13"/>
    </sheetView>
  </sheetViews>
  <sheetFormatPr baseColWidth="10" defaultRowHeight="12.75" x14ac:dyDescent="0.2"/>
  <cols>
    <col min="1" max="2" width="22.7109375" customWidth="1"/>
    <col min="3" max="3" width="14.7109375" customWidth="1"/>
  </cols>
  <sheetData>
    <row r="1" spans="1:12" ht="15.75" x14ac:dyDescent="0.2">
      <c r="A1" s="4" t="s">
        <v>155</v>
      </c>
      <c r="L1" s="10" t="str">
        <f>HYPERLINK("#'Sommaire'!A1", "Retour sommaire")</f>
        <v>Retour sommaire</v>
      </c>
    </row>
    <row r="2" spans="1:12" x14ac:dyDescent="0.2">
      <c r="A2" s="5" t="s">
        <v>11</v>
      </c>
    </row>
    <row r="4" spans="1:12" ht="15" x14ac:dyDescent="0.2">
      <c r="A4" s="1" t="s">
        <v>12</v>
      </c>
      <c r="B4" s="1" t="s">
        <v>13</v>
      </c>
      <c r="C4" s="1" t="s">
        <v>98</v>
      </c>
    </row>
    <row r="5" spans="1:12" x14ac:dyDescent="0.2">
      <c r="A5" t="s">
        <v>33</v>
      </c>
      <c r="B5" t="s">
        <v>34</v>
      </c>
      <c r="C5" s="58">
        <v>100</v>
      </c>
    </row>
    <row r="6" spans="1:12" x14ac:dyDescent="0.2">
      <c r="A6" t="s">
        <v>37</v>
      </c>
      <c r="B6" t="s">
        <v>34</v>
      </c>
      <c r="C6" s="58">
        <v>100</v>
      </c>
    </row>
    <row r="7" spans="1:12" x14ac:dyDescent="0.2">
      <c r="A7" t="s">
        <v>38</v>
      </c>
      <c r="B7" t="s">
        <v>34</v>
      </c>
      <c r="C7" s="59">
        <v>99</v>
      </c>
    </row>
    <row r="8" spans="1:12" x14ac:dyDescent="0.2">
      <c r="A8" t="s">
        <v>40</v>
      </c>
      <c r="B8" t="s">
        <v>34</v>
      </c>
      <c r="C8" s="59">
        <v>100</v>
      </c>
    </row>
    <row r="9" spans="1:12" x14ac:dyDescent="0.2">
      <c r="A9" t="s">
        <v>41</v>
      </c>
      <c r="B9" t="s">
        <v>42</v>
      </c>
      <c r="C9" s="59">
        <v>90</v>
      </c>
    </row>
    <row r="10" spans="1:12" x14ac:dyDescent="0.2">
      <c r="A10" t="s">
        <v>41</v>
      </c>
      <c r="B10" t="s">
        <v>66</v>
      </c>
      <c r="C10" s="59">
        <v>85</v>
      </c>
    </row>
    <row r="11" spans="1:12" x14ac:dyDescent="0.2">
      <c r="A11" t="s">
        <v>41</v>
      </c>
      <c r="B11" t="s">
        <v>34</v>
      </c>
      <c r="C11" s="59">
        <v>88</v>
      </c>
    </row>
    <row r="12" spans="1:12" x14ac:dyDescent="0.2">
      <c r="A12" t="s">
        <v>44</v>
      </c>
      <c r="B12" t="s">
        <v>42</v>
      </c>
      <c r="C12" s="59" t="s">
        <v>35</v>
      </c>
    </row>
    <row r="13" spans="1:12" x14ac:dyDescent="0.2">
      <c r="A13" t="s">
        <v>44</v>
      </c>
      <c r="B13" t="s">
        <v>66</v>
      </c>
      <c r="C13" s="58" t="s">
        <v>35</v>
      </c>
    </row>
    <row r="14" spans="1:12" x14ac:dyDescent="0.2">
      <c r="A14" t="s">
        <v>44</v>
      </c>
      <c r="B14" t="s">
        <v>34</v>
      </c>
      <c r="C14" s="58">
        <v>100</v>
      </c>
    </row>
    <row r="15" spans="1:12" x14ac:dyDescent="0.2">
      <c r="A15" t="s">
        <v>46</v>
      </c>
      <c r="B15" t="s">
        <v>34</v>
      </c>
      <c r="C15" s="58">
        <v>100</v>
      </c>
    </row>
    <row r="16" spans="1:12" x14ac:dyDescent="0.2">
      <c r="A16" t="s">
        <v>47</v>
      </c>
      <c r="B16" t="s">
        <v>34</v>
      </c>
      <c r="C16" s="59">
        <v>99</v>
      </c>
    </row>
    <row r="17" spans="1:3" x14ac:dyDescent="0.2">
      <c r="A17" t="s">
        <v>48</v>
      </c>
      <c r="B17" t="s">
        <v>42</v>
      </c>
      <c r="C17" s="58">
        <v>100</v>
      </c>
    </row>
    <row r="18" spans="1:3" x14ac:dyDescent="0.2">
      <c r="A18" t="s">
        <v>48</v>
      </c>
      <c r="B18" t="s">
        <v>66</v>
      </c>
      <c r="C18" s="58">
        <v>100</v>
      </c>
    </row>
    <row r="19" spans="1:3" x14ac:dyDescent="0.2">
      <c r="A19" t="s">
        <v>48</v>
      </c>
      <c r="B19" t="s">
        <v>34</v>
      </c>
      <c r="C19" s="58">
        <v>100</v>
      </c>
    </row>
    <row r="20" spans="1:3" x14ac:dyDescent="0.2">
      <c r="A20" t="s">
        <v>49</v>
      </c>
      <c r="B20" t="s">
        <v>34</v>
      </c>
      <c r="C20" s="59" t="s">
        <v>35</v>
      </c>
    </row>
    <row r="21" spans="1:3" x14ac:dyDescent="0.2">
      <c r="A21" t="s">
        <v>50</v>
      </c>
      <c r="B21" t="s">
        <v>42</v>
      </c>
      <c r="C21" s="59">
        <v>95</v>
      </c>
    </row>
    <row r="22" spans="1:3" x14ac:dyDescent="0.2">
      <c r="A22" t="s">
        <v>50</v>
      </c>
      <c r="B22" t="s">
        <v>66</v>
      </c>
      <c r="C22" s="59">
        <v>98</v>
      </c>
    </row>
    <row r="23" spans="1:3" x14ac:dyDescent="0.2">
      <c r="A23" t="s">
        <v>50</v>
      </c>
      <c r="B23" t="s">
        <v>34</v>
      </c>
      <c r="C23" s="59">
        <v>96</v>
      </c>
    </row>
    <row r="24" spans="1:3" x14ac:dyDescent="0.2">
      <c r="A24" s="7"/>
      <c r="B24" s="7"/>
      <c r="C24" s="7"/>
    </row>
    <row r="25" spans="1:3" x14ac:dyDescent="0.2">
      <c r="A25" s="8" t="s">
        <v>156</v>
      </c>
    </row>
    <row r="26" spans="1:3" x14ac:dyDescent="0.2">
      <c r="A26" s="8" t="s">
        <v>100</v>
      </c>
    </row>
    <row r="27" spans="1:3" x14ac:dyDescent="0.2">
      <c r="A27" s="9" t="s">
        <v>53</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0_Opérations_entretien</vt:lpstr>
      <vt:lpstr>1_Fumure_minéral</vt:lpstr>
      <vt:lpstr>2_Fumure_orga_amendt</vt:lpstr>
      <vt:lpstr>3_Trait_phyto</vt:lpstr>
      <vt:lpstr>4_Prépa_sol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pierre.chapelle</dc:creator>
  <cp:lastModifiedBy>Caroline LUCIATHE-SANVOISIN</cp:lastModifiedBy>
  <dcterms:created xsi:type="dcterms:W3CDTF">2025-12-18T15:20:49Z</dcterms:created>
  <dcterms:modified xsi:type="dcterms:W3CDTF">2026-05-20T10:32:38Z</dcterms:modified>
</cp:coreProperties>
</file>