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CC4AB54B-B738-4FC1-BC12-8EDCCBAF631D}" xr6:coauthVersionLast="47" xr6:coauthVersionMax="47" xr10:uidLastSave="{00000000-0000-0000-0000-000000000000}"/>
  <bookViews>
    <workbookView xWindow="21345" yWindow="1515" windowWidth="22125" windowHeight="12675" activeTab="2" xr2:uid="{00000000-000D-0000-FFFF-FFFF00000000}"/>
  </bookViews>
  <sheets>
    <sheet name="Sommaire" sheetId="1" r:id="rId1"/>
    <sheet name="1_Retournement_sol" sheetId="2" r:id="rId2"/>
    <sheet name="2_Nature_Précédent" sheetId="3" r:id="rId3"/>
    <sheet name="3_Durée_Précédent" sheetId="4" r:id="rId4"/>
    <sheet name="4_Résidus_précédent" sheetId="5" r:id="rId5"/>
    <sheet name="5_Pleine-terre_Repousse_préc" sheetId="6" r:id="rId6"/>
    <sheet name="6_Hors-sol_Gestion_préc" sheetId="7" r:id="rId7"/>
    <sheet name="7_Fumure_organique_précédent" sheetId="8" r:id="rId8"/>
    <sheet name="8_Fumure_minérale_précédent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7" i="1" l="1"/>
  <c r="B36" i="1"/>
  <c r="B35" i="1"/>
  <c r="B34" i="1"/>
  <c r="B30" i="1"/>
  <c r="L1" i="5"/>
  <c r="L1" i="9"/>
  <c r="L1" i="8"/>
  <c r="L1" i="7"/>
  <c r="L1" i="6"/>
  <c r="L1" i="4"/>
  <c r="L1" i="3"/>
  <c r="L1" i="2"/>
  <c r="B45" i="1"/>
  <c r="B44" i="1"/>
  <c r="B43" i="1"/>
  <c r="B42" i="1"/>
  <c r="B41" i="1"/>
  <c r="B40" i="1"/>
  <c r="A40" i="1"/>
  <c r="B39" i="1"/>
  <c r="B38" i="1"/>
  <c r="A38" i="1"/>
  <c r="B33" i="1"/>
  <c r="A33" i="1"/>
  <c r="B32" i="1"/>
  <c r="B31" i="1"/>
  <c r="A31" i="1"/>
  <c r="B29" i="1"/>
  <c r="A29" i="1"/>
  <c r="B28" i="1"/>
  <c r="A28" i="1"/>
  <c r="B27" i="1"/>
  <c r="B26" i="1"/>
  <c r="B25" i="1"/>
  <c r="B24" i="1"/>
  <c r="B23" i="1"/>
  <c r="B22" i="1"/>
  <c r="B21" i="1"/>
  <c r="B20" i="1"/>
  <c r="A20" i="1"/>
  <c r="B19" i="1"/>
  <c r="A19" i="1"/>
</calcChain>
</file>

<file path=xl/sharedStrings.xml><?xml version="1.0" encoding="utf-8"?>
<sst xmlns="http://schemas.openxmlformats.org/spreadsheetml/2006/main" count="1623" uniqueCount="204">
  <si>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</si>
  <si>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</si>
  <si>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</si>
  <si>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</si>
  <si>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</si>
  <si>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</si>
  <si>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</si>
  <si>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</si>
  <si>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</si>
  <si>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</si>
  <si>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Retournement du sol avant mise en place du précédent cultural</t>
  </si>
  <si>
    <t>Part de superficie développée, en %</t>
  </si>
  <si>
    <t>Espèce</t>
  </si>
  <si>
    <t>Mode de conduite</t>
  </si>
  <si>
    <t>NON</t>
  </si>
  <si>
    <t>OUI</t>
  </si>
  <si>
    <t>Ne sait pas</t>
  </si>
  <si>
    <t>Carotte</t>
  </si>
  <si>
    <t>Ensemble</t>
  </si>
  <si>
    <t>ns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</si>
  <si>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</si>
  <si>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</si>
  <si>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</si>
  <si>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</si>
  <si>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</si>
  <si>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</si>
  <si>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Melon</t>
  </si>
  <si>
    <t>Oignon</t>
  </si>
  <si>
    <t>Potiron</t>
  </si>
  <si>
    <t>Salade chicorée ou laitue</t>
  </si>
  <si>
    <t>Salade mâche</t>
  </si>
  <si>
    <t>Tomate</t>
  </si>
  <si>
    <t>Champ : Cultures de pleine terre</t>
  </si>
  <si>
    <t>Source : SSP - Agreste - Enquête Pratiques culturales en productions légumières 2022</t>
  </si>
  <si>
    <t>Culture de pleine terre, nature principale du précédent cultural en France métropolitaine</t>
  </si>
  <si>
    <t>Légumes</t>
  </si>
  <si>
    <t>Grandes cultures, prairies</t>
  </si>
  <si>
    <t>Autres (dont jachère)</t>
  </si>
  <si>
    <t xml:space="preserve">Ne sait pas </t>
  </si>
  <si>
    <t xml:space="preserve">Champ : Cultures de pleine terre en France métropolitaine </t>
  </si>
  <si>
    <t>Précédent cultural - Légumes en France métropolitaine</t>
  </si>
  <si>
    <t>Choux (1)</t>
  </si>
  <si>
    <t>Haricot vert et beurre</t>
  </si>
  <si>
    <t>Salade (2)</t>
  </si>
  <si>
    <t>Autres légumes</t>
  </si>
  <si>
    <t>(1) Choux feuilles, fleurs, brocolis (hors choucroute)</t>
  </si>
  <si>
    <t>(2) Salade y compris mâche (hors endive)</t>
  </si>
  <si>
    <t>Précédent cultural - Grandes cultures, prairies en France métropolitaine</t>
  </si>
  <si>
    <t>Céréales (1)</t>
  </si>
  <si>
    <t>Autres cultures y compris semences</t>
  </si>
  <si>
    <t>Oléo-Protéagineux (2)</t>
  </si>
  <si>
    <t>Protéagineux et légumes secs (3)</t>
  </si>
  <si>
    <t>Maïs fourrage et ensilage</t>
  </si>
  <si>
    <t>Betterave industrielle (4)</t>
  </si>
  <si>
    <t>Pomme de terre</t>
  </si>
  <si>
    <t>Prairie artificielle (5)</t>
  </si>
  <si>
    <t>Prairie temporaire ou permanente</t>
  </si>
  <si>
    <t>(1) Céréales à pailles (y c. semences), maïs grain, riz</t>
  </si>
  <si>
    <t>(2) Oléo-Protéagineux : Colza, tournesol, soja (y c. sem)</t>
  </si>
  <si>
    <t>(3) Protéagineux et légumes secs (pois, fève, ..),(y c. sem)</t>
  </si>
  <si>
    <t>(4) Betterave industrielle (sucrière) (y c. semences)</t>
  </si>
  <si>
    <t>(5) Prairie artificielle (lotier, luzerne, minette)</t>
  </si>
  <si>
    <t>Précédent cultural - Autres en France métropolitaine</t>
  </si>
  <si>
    <t>Forêt y compris truffières</t>
  </si>
  <si>
    <t>Fleurs (1)</t>
  </si>
  <si>
    <t>Vergers, vignes</t>
  </si>
  <si>
    <t>Jachère en sol nu (2)</t>
  </si>
  <si>
    <t>Jachère avec couvert végétal</t>
  </si>
  <si>
    <t>Parcelle abandonnée (3)</t>
  </si>
  <si>
    <t>(1) Fleurs, plantes ornementales, pépinières (hors légumes)</t>
  </si>
  <si>
    <t>(2) Jachère en sol nu  (hors jachères industrielles)</t>
  </si>
  <si>
    <t>(3) Parcelle abandonnée en friche ou arrachée</t>
  </si>
  <si>
    <t>Canne à sucre</t>
  </si>
  <si>
    <t>Protéagineux et légumes secs (1)</t>
  </si>
  <si>
    <t>(1) Protéagineux et légumes secs (pois, fève, ..),(y c. sem)</t>
  </si>
  <si>
    <t>Banane</t>
  </si>
  <si>
    <t>Durée du précédent cultural (1)</t>
  </si>
  <si>
    <t>Nombre de jours</t>
  </si>
  <si>
    <t>Durée du précédent en jours</t>
  </si>
  <si>
    <t>Note de lecture : en 2022, la durée moyenne du précédent pour les superficies développées en carotte est de 187 jours.</t>
  </si>
  <si>
    <t>(1) hors précédent : parcelle abandonnée, verger, vigne, forêt, prairie, ne sait pas</t>
  </si>
  <si>
    <t>Laissés sur place</t>
  </si>
  <si>
    <t>Exportés (ramassés, enlevés)</t>
  </si>
  <si>
    <t>Brûlés</t>
  </si>
  <si>
    <t>Pâturés</t>
  </si>
  <si>
    <t>Pas de résidus (sans objet)</t>
  </si>
  <si>
    <t xml:space="preserve">Autres </t>
  </si>
  <si>
    <t>et broyés</t>
  </si>
  <si>
    <t>non broyés</t>
  </si>
  <si>
    <t>broyés et enfouis</t>
  </si>
  <si>
    <t>non broyés et enfouis</t>
  </si>
  <si>
    <t>Autres modes</t>
  </si>
  <si>
    <t xml:space="preserve">Destruction </t>
  </si>
  <si>
    <t>Pâturée</t>
  </si>
  <si>
    <t>Pas de destruction</t>
  </si>
  <si>
    <t>par le feu</t>
  </si>
  <si>
    <t>chimique</t>
  </si>
  <si>
    <t>Champ : Cultures de pleine terre avec précédent cultural prairie ou jachère</t>
  </si>
  <si>
    <t xml:space="preserve">Repousse du précédent cultural sur la parcelle </t>
  </si>
  <si>
    <t>Champ : Cultures de pleine terre avec précédent connu</t>
  </si>
  <si>
    <t>Autres</t>
  </si>
  <si>
    <t>Champ : Cultures de pleine terre avec précédent connu et repousses du précédent</t>
  </si>
  <si>
    <t>Gestion des déchets végétaux et résidus du précédent (1)</t>
  </si>
  <si>
    <t>Compostés sur l'exploitation</t>
  </si>
  <si>
    <t xml:space="preserve">Déposés à une déchetterie </t>
  </si>
  <si>
    <t>Enfouis sur autre parcelle</t>
  </si>
  <si>
    <t>Évacués vers une compostière</t>
  </si>
  <si>
    <t>Laissés «en tas» sur l'exploitation</t>
  </si>
  <si>
    <t>Valorisés pour de la méthanisation</t>
  </si>
  <si>
    <t>Hors sol</t>
  </si>
  <si>
    <t>Champ : Fraise et tomate hors-sol</t>
  </si>
  <si>
    <t>(1) Plusieurs réponses possibles</t>
  </si>
  <si>
    <t>Nature du support de culture du précédent (1)</t>
  </si>
  <si>
    <t>Fibre de coco</t>
  </si>
  <si>
    <t>Laine de roche</t>
  </si>
  <si>
    <t>Tourbe + Ecorce + Coco</t>
  </si>
  <si>
    <t>Autre organique</t>
  </si>
  <si>
    <t>Autre minéral</t>
  </si>
  <si>
    <t>Gestion du support de culture à la fin de la culture du précédent (1)</t>
  </si>
  <si>
    <t>Brûlé</t>
  </si>
  <si>
    <t>Déposé dans une fosse</t>
  </si>
  <si>
    <t>Envoyé vers une filière de recyclage</t>
  </si>
  <si>
    <t>Épandu sur l'exploitation</t>
  </si>
  <si>
    <t>Gardé pour être réutilisé pour la culture enquêtée</t>
  </si>
  <si>
    <t>Jeté avec les ordures</t>
  </si>
  <si>
    <t>[Hors minéral] - Valorisé pour de la méthanisation</t>
  </si>
  <si>
    <t>Note de lecture :  en 2022, sur 2 % des superfcices développées de fraise hors-sol, le support de culture du précédent a été brûlé en fin de culture.</t>
  </si>
  <si>
    <t>Gestion des matériaux de protection à la fin de la culture du précédent (1)</t>
  </si>
  <si>
    <t>Déposés à une déchetterie</t>
  </si>
  <si>
    <t>Envoyés vers une filière de recyclage</t>
  </si>
  <si>
    <t>Jetés avec les ordures</t>
  </si>
  <si>
    <t>Désinfectés</t>
  </si>
  <si>
    <t>Gardés pour être ré-utilisés</t>
  </si>
  <si>
    <t>Gestion des matériaux d'irrigation à la fin de la culture du précédent (1)</t>
  </si>
  <si>
    <t>Apport de fumure organique sur le précédent</t>
  </si>
  <si>
    <t>Note de lecture : en 2022, 83 % des superficies développées en carotte n'ont pas fait l'objet d'apport de fumure organique sur le précédent.</t>
  </si>
  <si>
    <t>Quantité d'azote organique apportée sur le précédent</t>
  </si>
  <si>
    <t>Nombre d'unités par ha (kg par ha)</t>
  </si>
  <si>
    <t>N organique</t>
  </si>
  <si>
    <t>Note de lecture : Note de lecture : en 2022, en moyenne 86 unités par ha d'azote organique ont été apportées sur le précédent des parcelles de carotte ayant fait l'objet d'un apport de fumure organique.</t>
  </si>
  <si>
    <t>Champ : Cultures de pleine terre avec précédent connu et apport de fumure organique sur le précédent</t>
  </si>
  <si>
    <t>Apport de fumure minérale sur le précédent</t>
  </si>
  <si>
    <t>Note de lecture : en 2022, 11 % des superficies développées de carotte n'ont pas fait l'objet d'apport de fumure minérale sur le précédent.</t>
  </si>
  <si>
    <t>Quantité d'azote minéral (N) apportée sur le précédent</t>
  </si>
  <si>
    <t>N minéral</t>
  </si>
  <si>
    <t xml:space="preserve">Note de lecture : en 2022, en moyenne 179 unités par ha d'azote minéral ont été apportées sur le précédent des parcelles de carotte ayant fait l'objet d'un apport de fumure minérale. </t>
  </si>
  <si>
    <t>Champ : Cultures de pleine terre avec précédent connu et apport de fumure minérale sur le précédent</t>
  </si>
  <si>
    <t>Quantité de phosphore minéral (P205) apportée sur le précédent</t>
  </si>
  <si>
    <t>Phosphore minéral</t>
  </si>
  <si>
    <t>Note de lecture : en 2022, en moyenne 46 unités par ha de phosphore minéral ont été apportées sur le précédent des parcelles de carotte ayant fait l'objet d'un apport de fumure minérale.</t>
  </si>
  <si>
    <t>Quantité de potassium minéral (K2O) apportée sur le précédent</t>
  </si>
  <si>
    <t>Potassium minéral</t>
  </si>
  <si>
    <t>Note de lecture : en 2022, en moyenne 84 unités par ha de potassium minéral ont été apportées sur le précédent des parcelles de carotte ayant fait l'objet d'un apport de fumure minérale.</t>
  </si>
  <si>
    <t>Quantité de Soufre minéral (SO3) apportée sur le précédent</t>
  </si>
  <si>
    <t>Soufre minéral</t>
  </si>
  <si>
    <t>Note de lecture : en 2022, en moyenne 114 unités par ha de soufre minéral ont été apportées sur le précédent des parcelles de carotte ayant fait l'objet d'un apport de fumure minérale.</t>
  </si>
  <si>
    <t>Quantité de magnésium minéral (MgO) apportée sur le précédent</t>
  </si>
  <si>
    <t>Magnésium minéral</t>
  </si>
  <si>
    <t>Note de lecture : en 2022, en moyenne 15 unités par ha de magnésium minéral ont été apportées sur le précédent des parcelles de carotte ayant fait l'objet d'un apport de fumure minérale.</t>
  </si>
  <si>
    <t>Onglet</t>
  </si>
  <si>
    <t>Tableau</t>
  </si>
  <si>
    <t>Ligne</t>
  </si>
  <si>
    <t>Gestion des résidus du précédent hors prairie et jachère (1)</t>
  </si>
  <si>
    <t>méca avec travail du sol (2)</t>
  </si>
  <si>
    <t xml:space="preserve">méca sans travail du sol (3) </t>
  </si>
  <si>
    <t>(2) Détruite mécaniquement avec travail du sol</t>
  </si>
  <si>
    <t>(3) Détruite mécaniquement sans travail du sol (broyage, roulage)</t>
  </si>
  <si>
    <t>Gestion des repousses du précédent (1)</t>
  </si>
  <si>
    <t>méca sans travail du sol (3)</t>
  </si>
  <si>
    <t>Note de lecture : en 2022, sur 23 % des superfcices développées de fraise hors-sol, les matériaux de protection du précédent ont été déposés à une déchetterie en fin de culture.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</si>
  <si>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</si>
  <si>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Note de lecture : en 2022, 32 % des superficies développées enquêtés en chou feuille n'ont pas fait l'objet de retournement du sol avant mise en place du précédent cultural.</t>
  </si>
  <si>
    <t>Champ : Cultures de pleine terre en France métropolitaine avec un précédent cultural légume</t>
  </si>
  <si>
    <t>Champ : Cultures de pleine terre en France métropolitaine avec un précédent cultural grandes cultures ou prairies</t>
  </si>
  <si>
    <t>Champ : Cultures de pleine terre en France métropolitaine avec un précédent cultural de type autres</t>
  </si>
  <si>
    <t>Note de lecture : en 2022 en France métropolitaine, 28 % des superficies développées de carotte avec un précédent cultural légume, ont comme précédent cultural une carotte.</t>
  </si>
  <si>
    <t>Note de lecture : en 2022 en France métropolitaine, 71 % des superficies développées de carotte avec un précédent grandes cultures ou prairies, ont des céréales comme précédent cultural.</t>
  </si>
  <si>
    <t>Note de lecture : en 2022 en France métropolitaine, 5 % des superficies développées de fraise de plein air ou abri bas avec un précédent de type autres, ont un précédent cultural non connu.</t>
  </si>
  <si>
    <t>Champ : Cultures de pleine terre et précédent cultural connu</t>
  </si>
  <si>
    <t>Note de lecture : en 2022, les résidus du précédent (hors prairie et jachère) ont été laissés sur place et broyés sur 13 % de la superficie développée de carotte.</t>
  </si>
  <si>
    <t xml:space="preserve">Champ : Cultures de pleine terre avec précédent cultural connu hors prairie, jachère, étendue d eau asséchée </t>
  </si>
  <si>
    <t>Gestion des résidus du précédent si prairie ou jachère (1)</t>
  </si>
  <si>
    <t>Note de lecture : en 2022, sur 91 % de la superficie développée de chou feuille, les résidus du précédent prairie ou jachère ont été détruis mécaniquement avec travail du sol.</t>
  </si>
  <si>
    <t xml:space="preserve">Epandus sur autre parcelle de l'exploitation </t>
  </si>
  <si>
    <t>Tourbe + Écorce</t>
  </si>
  <si>
    <t>Note de lecture : en 2022, sur 49 % des superficies développées de fraise hors sol, le support de culture du précédent était de la fibre de coco.</t>
  </si>
  <si>
    <t>Autre</t>
  </si>
  <si>
    <t>Note de lecture : en 2022, sur 51 % des superfcices développées de fraise hors-sol, les matériaux d'irrigation du précédent ont été envoyés vers une filière de recyclage en fin de culture.</t>
  </si>
  <si>
    <t>Note de lecture : en 2022 en France métropolitaine, 24 % des superficies développées en carotte ont comme précédent cultural un légume.</t>
  </si>
  <si>
    <t>Note de lecture : en 2022, 8 % des superficies en carotte présentaient une repousse du précédent cultural sur la parcelle.</t>
  </si>
  <si>
    <t>Note de lecture : en 2022, les repousses du précédent ont été détruits mécaniquement avec travail du sol sur 75 % de la superficie développée de carotte.</t>
  </si>
  <si>
    <t>Note de lecture :  en 2022, les déchets végétaux et résidus du précédent ont été brûlés sur 4 % de la superficie développée de fraise hors sol.</t>
  </si>
  <si>
    <t>Culture de pleine terre, nature principale du précédent cultural dans les DROM</t>
  </si>
  <si>
    <t>Note de lecture : en 2022 dans les DROM, 63 % des superficies développées en chou feuille ont comme précédent cultural un légume.</t>
  </si>
  <si>
    <t>Champ : Cultures de pleine terre dans les DROM</t>
  </si>
  <si>
    <t>Précédent cultural - Légumes dans les DROM</t>
  </si>
  <si>
    <t>Note de lecture : en 2022  dans les DROM, 1 % des superficies développées  de chou feuille avec un précédent cultural légume, ont comme précédent cultural une carotte.</t>
  </si>
  <si>
    <t>Champ : Cultures de pleine terre dans les DROM avec un précédent cultural légume</t>
  </si>
  <si>
    <t>Précédent cultural - Grandes cultures, prairies dans les DROM</t>
  </si>
  <si>
    <t>Note de lecture : en 2022 dans les DROM, 24 % des superficies développées de chou feuille avec un précédent grandes cultures ou prairies, ont comme précédent de la canne à sucre.</t>
  </si>
  <si>
    <t>Champ : Cultures de pleine terre dans les DROM avec un précédent cultural grandes cultures ou prairies</t>
  </si>
  <si>
    <t>Précédent cultural - Autres dans les DROM</t>
  </si>
  <si>
    <t>Note de lecture : en 2022 dans les DROM, 3 % des superficies développées enquêtés de Chou feuille avec un précédent de type autres, ont un précédent cultural non connu.</t>
  </si>
  <si>
    <t>Champ : Cultures de pleine terre dans les DROM avec un précédent cultural de type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</si>
</sst>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u/>
      <sz val="10"/>
      <color theme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9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5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9" fillId="0" borderId="10" xfId="0" applyFon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7" fillId="0" borderId="0" xfId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2" fillId="0" borderId="2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8" xfId="0" applyFont="1" applyBorder="1" applyAlignment="1">
      <alignment wrapText="1"/>
    </xf>
    <xf numFmtId="0" fontId="0" fillId="0" borderId="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8" xfId="0" applyFont="1" applyBorder="1" applyAlignment="1">
      <alignment wrapText="1"/>
    </xf>
    <xf numFmtId="0" fontId="0" fillId="0" borderId="8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workbookViewId="0">
      <selection activeCell="B21" sqref="B21"/>
    </sheetView>
  </sheetViews>
  <sheetFormatPr baseColWidth="10" defaultRowHeight="12.75" x14ac:dyDescent="0.2"/>
  <cols>
    <col min="1" max="1" width="40.7109375" customWidth="1"/>
    <col min="2" max="2" width="100.7109375" customWidth="1"/>
  </cols>
  <sheetData>
    <row r="1" spans="1:2" x14ac:dyDescent="0.2">
      <c r="A1" s="31" t="s">
        <v>0</v>
      </c>
      <c r="B1" s="32"/>
    </row>
    <row r="3" spans="1:2" x14ac:dyDescent="0.2">
      <c r="A3" s="2" t="s">
        <v>1</v>
      </c>
      <c r="B3" s="3"/>
    </row>
    <row r="4" spans="1:2" x14ac:dyDescent="0.2">
      <c r="A4" s="25" t="s">
        <v>2</v>
      </c>
      <c r="B4" s="26"/>
    </row>
    <row r="5" spans="1:2" x14ac:dyDescent="0.2">
      <c r="A5" s="27" t="s">
        <v>3</v>
      </c>
      <c r="B5" s="28"/>
    </row>
    <row r="7" spans="1:2" ht="30" customHeight="1" x14ac:dyDescent="0.2">
      <c r="A7" s="33" t="s">
        <v>4</v>
      </c>
      <c r="B7" s="30"/>
    </row>
    <row r="9" spans="1:2" x14ac:dyDescent="0.2">
      <c r="A9" s="34" t="s">
        <v>5</v>
      </c>
      <c r="B9" s="30"/>
    </row>
    <row r="11" spans="1:2" x14ac:dyDescent="0.2">
      <c r="A11" s="23" t="s">
        <v>6</v>
      </c>
      <c r="B11" s="24"/>
    </row>
    <row r="12" spans="1:2" x14ac:dyDescent="0.2">
      <c r="A12" s="25" t="s">
        <v>7</v>
      </c>
      <c r="B12" s="26"/>
    </row>
    <row r="13" spans="1:2" x14ac:dyDescent="0.2">
      <c r="A13" s="25" t="s">
        <v>8</v>
      </c>
      <c r="B13" s="26"/>
    </row>
    <row r="14" spans="1:2" x14ac:dyDescent="0.2">
      <c r="A14" s="27" t="s">
        <v>9</v>
      </c>
      <c r="B14" s="28"/>
    </row>
    <row r="16" spans="1:2" ht="26.25" customHeight="1" x14ac:dyDescent="0.2">
      <c r="A16" s="29" t="s">
        <v>170</v>
      </c>
      <c r="B16" s="30"/>
    </row>
    <row r="18" spans="1:3" ht="15" x14ac:dyDescent="0.2">
      <c r="A18" s="1" t="s">
        <v>159</v>
      </c>
      <c r="B18" s="1" t="s">
        <v>160</v>
      </c>
      <c r="C18" s="1" t="s">
        <v>161</v>
      </c>
    </row>
    <row r="19" spans="1:3" x14ac:dyDescent="0.2">
      <c r="A19" s="10" t="str">
        <f>HYPERLINK("#'1_Retournement_sol'!A1", "1_Retournement_sol")</f>
        <v>1_Retournement_sol</v>
      </c>
      <c r="B19" s="10" t="str">
        <f>HYPERLINK("#'1_Retournement_sol'!A1", "Retournement du sol avant mise en place du précédent cultural")</f>
        <v>Retournement du sol avant mise en place du précédent cultural</v>
      </c>
      <c r="C19">
        <v>1</v>
      </c>
    </row>
    <row r="20" spans="1:3" x14ac:dyDescent="0.2">
      <c r="A20" s="10" t="str">
        <f>HYPERLINK("#'2_Nature_Précédent'!A1", "2_Nature_Précédent")</f>
        <v>2_Nature_Précédent</v>
      </c>
      <c r="B20" s="10" t="str">
        <f>HYPERLINK("#'2_Nature_Précédent'!A1", "Culture de pleine terre, nature principale du précédent cultural en France métropolitaine")</f>
        <v>Culture de pleine terre, nature principale du précédent cultural en France métropolitaine</v>
      </c>
      <c r="C20">
        <v>1</v>
      </c>
    </row>
    <row r="21" spans="1:3" x14ac:dyDescent="0.2">
      <c r="B21" s="10" t="str">
        <f>HYPERLINK("#'2_Nature_Précédent'!A29", "Précédent cultural - Légumes en France métropolitaine")</f>
        <v>Précédent cultural - Légumes en France métropolitaine</v>
      </c>
      <c r="C21">
        <v>29</v>
      </c>
    </row>
    <row r="22" spans="1:3" x14ac:dyDescent="0.2">
      <c r="B22" s="10" t="str">
        <f>HYPERLINK("#'2_Nature_Précédent'!A60", "Précédent cultural - Grandes cultures, prairies en France métropolitaine")</f>
        <v>Précédent cultural - Grandes cultures, prairies en France métropolitaine</v>
      </c>
      <c r="C22">
        <v>60</v>
      </c>
    </row>
    <row r="23" spans="1:3" x14ac:dyDescent="0.2">
      <c r="B23" s="10" t="str">
        <f>HYPERLINK("#'2_Nature_Précédent'!A94", "Précédent cultural - Autres en France métropolitaine")</f>
        <v>Précédent cultural - Autres en France métropolitaine</v>
      </c>
      <c r="C23">
        <v>94</v>
      </c>
    </row>
    <row r="24" spans="1:3" x14ac:dyDescent="0.2">
      <c r="B24" s="10" t="str">
        <f>HYPERLINK("#'2_Nature_Précédent'!A125", "Culture de pleine terre, nature principale du précédent cultural dans les DOM")</f>
        <v>Culture de pleine terre, nature principale du précédent cultural dans les DOM</v>
      </c>
      <c r="C24">
        <v>125</v>
      </c>
    </row>
    <row r="25" spans="1:3" x14ac:dyDescent="0.2">
      <c r="B25" s="10" t="str">
        <f>HYPERLINK("#'2_Nature_Précédent'!A145", "Précédent cultural - Légumes dans les DOM")</f>
        <v>Précédent cultural - Légumes dans les DOM</v>
      </c>
      <c r="C25">
        <v>145</v>
      </c>
    </row>
    <row r="26" spans="1:3" x14ac:dyDescent="0.2">
      <c r="B26" s="10" t="str">
        <f>HYPERLINK("#'2_Nature_Précédent'!A168", "Précédent cultural - Grandes cultures, prairies dans les DOM")</f>
        <v>Précédent cultural - Grandes cultures, prairies dans les DOM</v>
      </c>
      <c r="C26">
        <v>168</v>
      </c>
    </row>
    <row r="27" spans="1:3" x14ac:dyDescent="0.2">
      <c r="B27" s="10" t="str">
        <f>HYPERLINK("#'2_Nature_Précédent'!A189", "Précédent cultural - Autres dans les DOM")</f>
        <v>Précédent cultural - Autres dans les DOM</v>
      </c>
      <c r="C27">
        <v>189</v>
      </c>
    </row>
    <row r="28" spans="1:3" x14ac:dyDescent="0.2">
      <c r="A28" s="10" t="str">
        <f>HYPERLINK("#'3_Durée_Précédent'!A1", "3_Durée_Précédent")</f>
        <v>3_Durée_Précédent</v>
      </c>
      <c r="B28" s="10" t="str">
        <f>HYPERLINK("#'3_Durée_Précédent'!A1", "Durée du précédent cultural (1)")</f>
        <v>Durée du précédent cultural (1)</v>
      </c>
      <c r="C28">
        <v>1</v>
      </c>
    </row>
    <row r="29" spans="1:3" x14ac:dyDescent="0.2">
      <c r="A29" s="10" t="str">
        <f>HYPERLINK("#'4_Résidus_précédent'!A1", "4_Résidus_précédent")</f>
        <v>4_Résidus_précédent</v>
      </c>
      <c r="B29" s="10" t="str">
        <f>HYPERLINK("#'4_Résidus_précédent'!A1", "Gestion des résidus du précédent hors prairie et jachère")</f>
        <v>Gestion des résidus du précédent hors prairie et jachère</v>
      </c>
      <c r="C29">
        <v>1</v>
      </c>
    </row>
    <row r="30" spans="1:3" x14ac:dyDescent="0.2">
      <c r="B30" s="20" t="str">
        <f>HYPERLINK("#'4_Résidus_précédent'!A32", "Gestion des résidus du précédent si prairie et jachère")</f>
        <v>Gestion des résidus du précédent si prairie et jachère</v>
      </c>
      <c r="C30">
        <v>32</v>
      </c>
    </row>
    <row r="31" spans="1:3" x14ac:dyDescent="0.2">
      <c r="A31" s="10" t="str">
        <f>HYPERLINK("#'5_Pleine-terre_Repousse_préc'!A1", "5_Pleine-terre_Repousse_préc")</f>
        <v>5_Pleine-terre_Repousse_préc</v>
      </c>
      <c r="B31" s="10" t="str">
        <f>HYPERLINK("#'5_Pleine-terre_Repousse_préc'!A1", "Repousse du précédent cultural sur la parcelle ")</f>
        <v xml:space="preserve">Repousse du précédent cultural sur la parcelle </v>
      </c>
      <c r="C31">
        <v>1</v>
      </c>
    </row>
    <row r="32" spans="1:3" x14ac:dyDescent="0.2">
      <c r="B32" s="10" t="str">
        <f>HYPERLINK("#'5_Pleine-terre_Repousse_préc'!A29", "Gestion des repousses du précédent")</f>
        <v>Gestion des repousses du précédent</v>
      </c>
      <c r="C32">
        <v>29</v>
      </c>
    </row>
    <row r="33" spans="1:3" x14ac:dyDescent="0.2">
      <c r="A33" s="10" t="str">
        <f>HYPERLINK("#'6_Hors-sol_Gestion_préc'!A1", "6_Hors-sol_Gestion_préc")</f>
        <v>6_Hors-sol_Gestion_préc</v>
      </c>
      <c r="B33" s="10" t="str">
        <f>HYPERLINK("#'6_Hors-sol_Gestion_préc'!A1", "Gestion des déchets végétaux et résidus du précédent (1)")</f>
        <v>Gestion des déchets végétaux et résidus du précédent (1)</v>
      </c>
      <c r="C33">
        <v>1</v>
      </c>
    </row>
    <row r="34" spans="1:3" x14ac:dyDescent="0.2">
      <c r="B34" s="20" t="str">
        <f>HYPERLINK("#'6_Hors-sol_Gestion_préc'!A14", "Nature du support de culture du précédent (1)")</f>
        <v>Nature du support de culture du précédent (1)</v>
      </c>
      <c r="C34">
        <v>14</v>
      </c>
    </row>
    <row r="35" spans="1:3" x14ac:dyDescent="0.2">
      <c r="B35" s="20" t="str">
        <f>HYPERLINK("#'6_Hors-sol_Gestion_préc'!A27", "Gestion du support de culture à la fin de la culture du précédent (1)")</f>
        <v>Gestion du support de culture à la fin de la culture du précédent (1)</v>
      </c>
      <c r="C35">
        <v>27</v>
      </c>
    </row>
    <row r="36" spans="1:3" x14ac:dyDescent="0.2">
      <c r="B36" s="20" t="str">
        <f>HYPERLINK("#'6_Hors-sol_Gestion_préc'!A40", "Gestion des matériaux de protection à la fin de la culture du précédent (1)")</f>
        <v>Gestion des matériaux de protection à la fin de la culture du précédent (1)</v>
      </c>
      <c r="C36">
        <v>40</v>
      </c>
    </row>
    <row r="37" spans="1:3" x14ac:dyDescent="0.2">
      <c r="B37" s="20" t="str">
        <f>HYPERLINK("#'6_Hors-sol_Gestion_préc'!A53", "Gestion des matériaux d'irrigation à la fin de la culture du précédent (1)")</f>
        <v>Gestion des matériaux d'irrigation à la fin de la culture du précédent (1)</v>
      </c>
      <c r="C37">
        <v>53</v>
      </c>
    </row>
    <row r="38" spans="1:3" x14ac:dyDescent="0.2">
      <c r="A38" s="10" t="str">
        <f>HYPERLINK("#'7_Fumure_organique_précédent'!A1", "7_Fumure_organique_précédent")</f>
        <v>7_Fumure_organique_précédent</v>
      </c>
      <c r="B38" s="10" t="str">
        <f>HYPERLINK("#'7_Fumure_organique_précédent'!A1", "Apport de fumure organique sur le précédent")</f>
        <v>Apport de fumure organique sur le précédent</v>
      </c>
      <c r="C38">
        <v>1</v>
      </c>
    </row>
    <row r="39" spans="1:3" x14ac:dyDescent="0.2">
      <c r="B39" s="10" t="str">
        <f>HYPERLINK("#'7_Fumure_organique_précédent'!A29", "Quantité d'azote organique apportée sur le précédent")</f>
        <v>Quantité d'azote organique apportée sur le précédent</v>
      </c>
      <c r="C39">
        <v>29</v>
      </c>
    </row>
    <row r="40" spans="1:3" x14ac:dyDescent="0.2">
      <c r="A40" s="10" t="str">
        <f>HYPERLINK("#'8_Fumure_minérale_précédent'!A1", "8_Fumure_minérale_précédent")</f>
        <v>8_Fumure_minérale_précédent</v>
      </c>
      <c r="B40" s="10" t="str">
        <f>HYPERLINK("#'8_Fumure_minérale_précédent'!A1", "Apport de fumure minérale sur le précédent")</f>
        <v>Apport de fumure minérale sur le précédent</v>
      </c>
      <c r="C40">
        <v>1</v>
      </c>
    </row>
    <row r="41" spans="1:3" x14ac:dyDescent="0.2">
      <c r="B41" s="10" t="str">
        <f>HYPERLINK("#'8_Fumure_minérale_précédent'!A29", "Quantité d'azote minéral (N) apportée sur le précédent")</f>
        <v>Quantité d'azote minéral (N) apportée sur le précédent</v>
      </c>
      <c r="C41">
        <v>29</v>
      </c>
    </row>
    <row r="42" spans="1:3" x14ac:dyDescent="0.2">
      <c r="B42" s="10" t="str">
        <f>HYPERLINK("#'8_Fumure_minérale_précédent'!A57", "Quantité de phosphore minéral (P205) apportée sur le précédent")</f>
        <v>Quantité de phosphore minéral (P205) apportée sur le précédent</v>
      </c>
      <c r="C42">
        <v>57</v>
      </c>
    </row>
    <row r="43" spans="1:3" x14ac:dyDescent="0.2">
      <c r="B43" s="10" t="str">
        <f>HYPERLINK("#'8_Fumure_minérale_précédent'!A85", "Quantité de potassium minéral (K2O) apportée sur le précédent")</f>
        <v>Quantité de potassium minéral (K2O) apportée sur le précédent</v>
      </c>
      <c r="C43">
        <v>85</v>
      </c>
    </row>
    <row r="44" spans="1:3" x14ac:dyDescent="0.2">
      <c r="B44" s="10" t="str">
        <f>HYPERLINK("#'8_Fumure_minérale_précédent'!A113", "Quantité de Soufre minéral (SO3) apportée sur le précédent")</f>
        <v>Quantité de Soufre minéral (SO3) apportée sur le précédent</v>
      </c>
      <c r="C44">
        <v>113</v>
      </c>
    </row>
    <row r="45" spans="1:3" x14ac:dyDescent="0.2">
      <c r="B45" s="10" t="str">
        <f>HYPERLINK("#'8_Fumure_minérale_précédent'!A141", "Quantité de magnésium minéral (MgO) apportée sur le précédent")</f>
        <v>Quantité de magnésium minéral (MgO) apportée sur le précédent</v>
      </c>
      <c r="C45">
        <v>141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topLeftCell="A4" workbookViewId="0">
      <selection activeCell="A30" sqref="A30"/>
    </sheetView>
  </sheetViews>
  <sheetFormatPr baseColWidth="10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4" t="s">
        <v>10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15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12" x14ac:dyDescent="0.2">
      <c r="A5" t="s">
        <v>17</v>
      </c>
      <c r="B5" t="s">
        <v>18</v>
      </c>
      <c r="C5" s="12" t="s">
        <v>19</v>
      </c>
      <c r="D5" s="12">
        <v>78</v>
      </c>
      <c r="E5" s="12" t="s">
        <v>19</v>
      </c>
    </row>
    <row r="6" spans="1:12" x14ac:dyDescent="0.2">
      <c r="A6" t="s">
        <v>20</v>
      </c>
      <c r="B6" t="s">
        <v>18</v>
      </c>
      <c r="C6" s="12" t="s">
        <v>19</v>
      </c>
      <c r="D6" s="12">
        <v>77</v>
      </c>
      <c r="E6" s="12" t="s">
        <v>19</v>
      </c>
    </row>
    <row r="7" spans="1:12" x14ac:dyDescent="0.2">
      <c r="A7" t="s">
        <v>21</v>
      </c>
      <c r="B7" t="s">
        <v>18</v>
      </c>
      <c r="C7" s="12">
        <v>32</v>
      </c>
      <c r="D7" s="12">
        <v>68</v>
      </c>
      <c r="E7" s="12">
        <v>0</v>
      </c>
    </row>
    <row r="8" spans="1:12" x14ac:dyDescent="0.2">
      <c r="A8" t="s">
        <v>22</v>
      </c>
      <c r="B8" t="s">
        <v>18</v>
      </c>
      <c r="C8" s="12" t="s">
        <v>19</v>
      </c>
      <c r="D8" s="12">
        <v>88</v>
      </c>
      <c r="E8" s="12" t="s">
        <v>19</v>
      </c>
    </row>
    <row r="9" spans="1:12" x14ac:dyDescent="0.2">
      <c r="A9" t="s">
        <v>23</v>
      </c>
      <c r="B9" t="s">
        <v>24</v>
      </c>
      <c r="C9" s="12">
        <v>27</v>
      </c>
      <c r="D9" s="12">
        <v>72</v>
      </c>
      <c r="E9" s="12">
        <v>1</v>
      </c>
    </row>
    <row r="10" spans="1:12" x14ac:dyDescent="0.2">
      <c r="A10" t="s">
        <v>23</v>
      </c>
      <c r="B10" t="s">
        <v>25</v>
      </c>
      <c r="C10" s="12" t="s">
        <v>19</v>
      </c>
      <c r="D10" s="12">
        <v>56</v>
      </c>
      <c r="E10" s="12" t="s">
        <v>19</v>
      </c>
    </row>
    <row r="11" spans="1:12" x14ac:dyDescent="0.2">
      <c r="A11" t="s">
        <v>23</v>
      </c>
      <c r="B11" t="s">
        <v>18</v>
      </c>
      <c r="C11" s="12">
        <v>34</v>
      </c>
      <c r="D11" s="12">
        <v>66</v>
      </c>
      <c r="E11" s="12">
        <v>0</v>
      </c>
    </row>
    <row r="12" spans="1:12" x14ac:dyDescent="0.2">
      <c r="A12" t="s">
        <v>26</v>
      </c>
      <c r="B12" t="s">
        <v>24</v>
      </c>
      <c r="C12" s="12" t="s">
        <v>19</v>
      </c>
      <c r="D12" s="12">
        <v>69</v>
      </c>
      <c r="E12" s="12" t="s">
        <v>19</v>
      </c>
    </row>
    <row r="13" spans="1:12" x14ac:dyDescent="0.2">
      <c r="A13" t="s">
        <v>26</v>
      </c>
      <c r="B13" t="s">
        <v>25</v>
      </c>
      <c r="C13" s="12" t="s">
        <v>19</v>
      </c>
      <c r="D13" s="12">
        <v>61</v>
      </c>
      <c r="E13" s="12" t="s">
        <v>19</v>
      </c>
    </row>
    <row r="14" spans="1:12" x14ac:dyDescent="0.2">
      <c r="A14" t="s">
        <v>26</v>
      </c>
      <c r="B14" t="s">
        <v>18</v>
      </c>
      <c r="C14" s="12" t="s">
        <v>19</v>
      </c>
      <c r="D14" s="12">
        <v>68</v>
      </c>
      <c r="E14" s="12" t="s">
        <v>19</v>
      </c>
    </row>
    <row r="15" spans="1:12" x14ac:dyDescent="0.2">
      <c r="A15" t="s">
        <v>27</v>
      </c>
      <c r="B15" t="s">
        <v>18</v>
      </c>
      <c r="C15" s="12">
        <v>45</v>
      </c>
      <c r="D15" s="12">
        <v>55</v>
      </c>
      <c r="E15" s="12">
        <v>0</v>
      </c>
    </row>
    <row r="16" spans="1:12" x14ac:dyDescent="0.2">
      <c r="A16" t="s">
        <v>28</v>
      </c>
      <c r="B16" t="s">
        <v>18</v>
      </c>
      <c r="C16" s="12">
        <v>22</v>
      </c>
      <c r="D16" s="12">
        <v>78</v>
      </c>
      <c r="E16" s="12">
        <v>0</v>
      </c>
    </row>
    <row r="17" spans="1:5" x14ac:dyDescent="0.2">
      <c r="A17" t="s">
        <v>29</v>
      </c>
      <c r="B17" t="s">
        <v>24</v>
      </c>
      <c r="C17" s="12">
        <v>15</v>
      </c>
      <c r="D17" s="12">
        <v>85</v>
      </c>
      <c r="E17" s="12">
        <v>0</v>
      </c>
    </row>
    <row r="18" spans="1:5" x14ac:dyDescent="0.2">
      <c r="A18" t="s">
        <v>29</v>
      </c>
      <c r="B18" t="s">
        <v>25</v>
      </c>
      <c r="C18" s="12">
        <v>68</v>
      </c>
      <c r="D18" s="12">
        <v>31</v>
      </c>
      <c r="E18" s="12">
        <v>1</v>
      </c>
    </row>
    <row r="19" spans="1:5" x14ac:dyDescent="0.2">
      <c r="A19" t="s">
        <v>29</v>
      </c>
      <c r="B19" t="s">
        <v>18</v>
      </c>
      <c r="C19" s="12">
        <v>27</v>
      </c>
      <c r="D19" s="12">
        <v>73</v>
      </c>
      <c r="E19" s="12">
        <v>0</v>
      </c>
    </row>
    <row r="20" spans="1:5" x14ac:dyDescent="0.2">
      <c r="A20" t="s">
        <v>30</v>
      </c>
      <c r="B20" t="s">
        <v>18</v>
      </c>
      <c r="C20" s="12" t="s">
        <v>19</v>
      </c>
      <c r="D20" s="12">
        <v>64</v>
      </c>
      <c r="E20" s="12" t="s">
        <v>19</v>
      </c>
    </row>
    <row r="21" spans="1:5" x14ac:dyDescent="0.2">
      <c r="A21" t="s">
        <v>31</v>
      </c>
      <c r="B21" t="s">
        <v>24</v>
      </c>
      <c r="C21" s="12">
        <v>39</v>
      </c>
      <c r="D21" s="12">
        <v>55</v>
      </c>
      <c r="E21" s="12">
        <v>6</v>
      </c>
    </row>
    <row r="22" spans="1:5" x14ac:dyDescent="0.2">
      <c r="A22" t="s">
        <v>31</v>
      </c>
      <c r="B22" t="s">
        <v>25</v>
      </c>
      <c r="C22" s="12">
        <v>51</v>
      </c>
      <c r="D22" s="12">
        <v>49</v>
      </c>
      <c r="E22" s="12">
        <v>0</v>
      </c>
    </row>
    <row r="23" spans="1:5" x14ac:dyDescent="0.2">
      <c r="A23" t="s">
        <v>31</v>
      </c>
      <c r="B23" t="s">
        <v>18</v>
      </c>
      <c r="C23" s="12">
        <v>41</v>
      </c>
      <c r="D23" s="12">
        <v>54</v>
      </c>
      <c r="E23" s="12">
        <v>5</v>
      </c>
    </row>
    <row r="24" spans="1:5" x14ac:dyDescent="0.2">
      <c r="A24" s="7"/>
      <c r="B24" s="7"/>
      <c r="C24" s="7"/>
      <c r="D24" s="7"/>
      <c r="E24" s="7"/>
    </row>
    <row r="25" spans="1:5" x14ac:dyDescent="0.2">
      <c r="A25" s="18" t="s">
        <v>171</v>
      </c>
    </row>
    <row r="26" spans="1:5" x14ac:dyDescent="0.2">
      <c r="A26" s="8" t="s">
        <v>32</v>
      </c>
    </row>
    <row r="27" spans="1:5" x14ac:dyDescent="0.2">
      <c r="A27" s="9" t="s">
        <v>33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0"/>
  <sheetViews>
    <sheetView tabSelected="1" topLeftCell="A109" workbookViewId="0">
      <selection activeCell="H128" sqref="H128"/>
    </sheetView>
  </sheetViews>
  <sheetFormatPr baseColWidth="10" defaultRowHeight="12.75" x14ac:dyDescent="0.2"/>
  <cols>
    <col min="1" max="2" width="22.7109375" customWidth="1"/>
    <col min="3" max="12" width="14.7109375" customWidth="1"/>
  </cols>
  <sheetData>
    <row r="1" spans="1:12" ht="15.75" x14ac:dyDescent="0.2">
      <c r="A1" s="4" t="s">
        <v>34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45" x14ac:dyDescent="0.2">
      <c r="A4" s="1" t="s">
        <v>12</v>
      </c>
      <c r="B4" s="1" t="s">
        <v>13</v>
      </c>
      <c r="C4" s="1" t="s">
        <v>35</v>
      </c>
      <c r="D4" s="1" t="s">
        <v>36</v>
      </c>
      <c r="E4" s="1" t="s">
        <v>37</v>
      </c>
      <c r="F4" s="1" t="s">
        <v>38</v>
      </c>
    </row>
    <row r="5" spans="1:12" x14ac:dyDescent="0.2">
      <c r="A5" t="s">
        <v>17</v>
      </c>
      <c r="B5" t="s">
        <v>18</v>
      </c>
      <c r="C5" s="13">
        <v>24</v>
      </c>
      <c r="D5" s="13">
        <v>75</v>
      </c>
      <c r="E5" s="13">
        <v>1</v>
      </c>
      <c r="F5" s="13">
        <v>0</v>
      </c>
    </row>
    <row r="6" spans="1:12" x14ac:dyDescent="0.2">
      <c r="A6" t="s">
        <v>20</v>
      </c>
      <c r="B6" t="s">
        <v>18</v>
      </c>
      <c r="C6" s="13">
        <v>32</v>
      </c>
      <c r="D6" s="13">
        <v>67</v>
      </c>
      <c r="E6" s="13">
        <v>1</v>
      </c>
      <c r="F6" s="13">
        <v>0</v>
      </c>
    </row>
    <row r="7" spans="1:12" x14ac:dyDescent="0.2">
      <c r="A7" t="s">
        <v>21</v>
      </c>
      <c r="B7" t="s">
        <v>18</v>
      </c>
      <c r="C7" s="13">
        <v>51</v>
      </c>
      <c r="D7" s="13">
        <v>48</v>
      </c>
      <c r="E7" s="13">
        <v>2</v>
      </c>
      <c r="F7" s="13">
        <v>0</v>
      </c>
    </row>
    <row r="8" spans="1:12" x14ac:dyDescent="0.2">
      <c r="A8" t="s">
        <v>22</v>
      </c>
      <c r="B8" t="s">
        <v>18</v>
      </c>
      <c r="C8" s="13">
        <v>69</v>
      </c>
      <c r="D8" s="13">
        <v>29</v>
      </c>
      <c r="E8" s="6" t="s">
        <v>19</v>
      </c>
      <c r="F8" s="6" t="s">
        <v>19</v>
      </c>
    </row>
    <row r="9" spans="1:12" x14ac:dyDescent="0.2">
      <c r="A9" t="s">
        <v>23</v>
      </c>
      <c r="B9" t="s">
        <v>24</v>
      </c>
      <c r="C9" s="13">
        <v>47</v>
      </c>
      <c r="D9" s="13">
        <v>46</v>
      </c>
      <c r="E9" s="13">
        <v>6</v>
      </c>
      <c r="F9" s="13">
        <v>0</v>
      </c>
    </row>
    <row r="10" spans="1:12" x14ac:dyDescent="0.2">
      <c r="A10" t="s">
        <v>23</v>
      </c>
      <c r="B10" t="s">
        <v>25</v>
      </c>
      <c r="C10" s="13">
        <v>69</v>
      </c>
      <c r="D10" s="13">
        <v>24</v>
      </c>
      <c r="E10" s="13">
        <v>4</v>
      </c>
      <c r="F10" s="13">
        <v>2</v>
      </c>
    </row>
    <row r="11" spans="1:12" x14ac:dyDescent="0.2">
      <c r="A11" t="s">
        <v>23</v>
      </c>
      <c r="B11" t="s">
        <v>18</v>
      </c>
      <c r="C11" s="13">
        <v>56</v>
      </c>
      <c r="D11" s="13">
        <v>38</v>
      </c>
      <c r="E11" s="13">
        <v>6</v>
      </c>
      <c r="F11" s="13">
        <v>1</v>
      </c>
    </row>
    <row r="12" spans="1:12" x14ac:dyDescent="0.2">
      <c r="A12" t="s">
        <v>26</v>
      </c>
      <c r="B12" t="s">
        <v>24</v>
      </c>
      <c r="C12" s="13">
        <v>16</v>
      </c>
      <c r="D12" s="13">
        <v>75</v>
      </c>
      <c r="E12" s="6" t="s">
        <v>19</v>
      </c>
      <c r="F12" s="6" t="s">
        <v>19</v>
      </c>
    </row>
    <row r="13" spans="1:12" x14ac:dyDescent="0.2">
      <c r="A13" t="s">
        <v>26</v>
      </c>
      <c r="B13" t="s">
        <v>25</v>
      </c>
      <c r="C13" s="13">
        <v>94</v>
      </c>
      <c r="D13" s="13">
        <v>3</v>
      </c>
      <c r="E13" s="13">
        <v>2</v>
      </c>
      <c r="F13" s="13">
        <v>1</v>
      </c>
    </row>
    <row r="14" spans="1:12" x14ac:dyDescent="0.2">
      <c r="A14" t="s">
        <v>26</v>
      </c>
      <c r="B14" t="s">
        <v>18</v>
      </c>
      <c r="C14" s="13">
        <v>19</v>
      </c>
      <c r="D14" s="13">
        <v>72</v>
      </c>
      <c r="E14" s="13">
        <v>7</v>
      </c>
      <c r="F14" s="13">
        <v>2</v>
      </c>
    </row>
    <row r="15" spans="1:12" x14ac:dyDescent="0.2">
      <c r="A15" t="s">
        <v>27</v>
      </c>
      <c r="B15" t="s">
        <v>18</v>
      </c>
      <c r="C15" s="13">
        <v>8</v>
      </c>
      <c r="D15" s="13">
        <v>91</v>
      </c>
      <c r="E15" s="6" t="s">
        <v>19</v>
      </c>
      <c r="F15" s="6" t="s">
        <v>19</v>
      </c>
    </row>
    <row r="16" spans="1:12" x14ac:dyDescent="0.2">
      <c r="A16" t="s">
        <v>28</v>
      </c>
      <c r="B16" t="s">
        <v>18</v>
      </c>
      <c r="C16" s="13">
        <v>40</v>
      </c>
      <c r="D16" s="13">
        <v>54</v>
      </c>
      <c r="E16" s="13">
        <v>7</v>
      </c>
      <c r="F16" s="13">
        <v>0</v>
      </c>
    </row>
    <row r="17" spans="1:12" x14ac:dyDescent="0.2">
      <c r="A17" t="s">
        <v>29</v>
      </c>
      <c r="B17" t="s">
        <v>24</v>
      </c>
      <c r="C17" s="13">
        <v>64</v>
      </c>
      <c r="D17" s="13">
        <v>34</v>
      </c>
      <c r="E17" s="13">
        <v>2</v>
      </c>
      <c r="F17" s="13">
        <v>0</v>
      </c>
    </row>
    <row r="18" spans="1:12" x14ac:dyDescent="0.2">
      <c r="A18" t="s">
        <v>29</v>
      </c>
      <c r="B18" t="s">
        <v>25</v>
      </c>
      <c r="C18" s="13">
        <v>88</v>
      </c>
      <c r="D18" s="13">
        <v>1</v>
      </c>
      <c r="E18" s="13">
        <v>8</v>
      </c>
      <c r="F18" s="13">
        <v>3</v>
      </c>
    </row>
    <row r="19" spans="1:12" x14ac:dyDescent="0.2">
      <c r="A19" t="s">
        <v>29</v>
      </c>
      <c r="B19" t="s">
        <v>18</v>
      </c>
      <c r="C19" s="13">
        <v>69</v>
      </c>
      <c r="D19" s="13">
        <v>27</v>
      </c>
      <c r="E19" s="13">
        <v>3</v>
      </c>
      <c r="F19" s="13">
        <v>1</v>
      </c>
    </row>
    <row r="20" spans="1:12" x14ac:dyDescent="0.2">
      <c r="A20" t="s">
        <v>30</v>
      </c>
      <c r="B20" t="s">
        <v>18</v>
      </c>
      <c r="C20" s="13">
        <v>97</v>
      </c>
      <c r="D20" s="13">
        <v>3</v>
      </c>
      <c r="E20" s="6" t="s">
        <v>19</v>
      </c>
      <c r="F20" s="6" t="s">
        <v>19</v>
      </c>
    </row>
    <row r="21" spans="1:12" x14ac:dyDescent="0.2">
      <c r="A21" t="s">
        <v>31</v>
      </c>
      <c r="B21" t="s">
        <v>24</v>
      </c>
      <c r="C21" s="13">
        <v>16</v>
      </c>
      <c r="D21" s="13">
        <v>79</v>
      </c>
      <c r="E21" s="13">
        <v>3</v>
      </c>
      <c r="F21" s="13">
        <v>1</v>
      </c>
    </row>
    <row r="22" spans="1:12" x14ac:dyDescent="0.2">
      <c r="A22" t="s">
        <v>31</v>
      </c>
      <c r="B22" t="s">
        <v>25</v>
      </c>
      <c r="C22" s="13">
        <v>96</v>
      </c>
      <c r="D22" s="13">
        <v>1</v>
      </c>
      <c r="E22" s="13">
        <v>1</v>
      </c>
      <c r="F22" s="13">
        <v>1</v>
      </c>
    </row>
    <row r="23" spans="1:12" x14ac:dyDescent="0.2">
      <c r="A23" t="s">
        <v>31</v>
      </c>
      <c r="B23" t="s">
        <v>18</v>
      </c>
      <c r="C23" s="13">
        <v>37</v>
      </c>
      <c r="D23" s="13">
        <v>59</v>
      </c>
      <c r="E23" s="13">
        <v>3</v>
      </c>
      <c r="F23" s="13">
        <v>1</v>
      </c>
    </row>
    <row r="24" spans="1:12" x14ac:dyDescent="0.2">
      <c r="A24" s="7"/>
      <c r="B24" s="7"/>
      <c r="C24" s="7"/>
      <c r="D24" s="7"/>
      <c r="E24" s="7"/>
      <c r="F24" s="7"/>
    </row>
    <row r="25" spans="1:12" x14ac:dyDescent="0.2">
      <c r="A25" s="18" t="s">
        <v>188</v>
      </c>
    </row>
    <row r="26" spans="1:12" x14ac:dyDescent="0.2">
      <c r="A26" s="18" t="s">
        <v>39</v>
      </c>
    </row>
    <row r="27" spans="1:12" x14ac:dyDescent="0.2">
      <c r="A27" s="9" t="s">
        <v>33</v>
      </c>
    </row>
    <row r="29" spans="1:12" ht="15.75" x14ac:dyDescent="0.2">
      <c r="A29" s="4" t="s">
        <v>40</v>
      </c>
    </row>
    <row r="30" spans="1:12" x14ac:dyDescent="0.2">
      <c r="A30" s="5" t="s">
        <v>11</v>
      </c>
    </row>
    <row r="32" spans="1:12" ht="30" x14ac:dyDescent="0.2">
      <c r="A32" s="1" t="s">
        <v>12</v>
      </c>
      <c r="B32" s="1" t="s">
        <v>13</v>
      </c>
      <c r="C32" s="1" t="s">
        <v>17</v>
      </c>
      <c r="D32" s="1" t="s">
        <v>41</v>
      </c>
      <c r="E32" s="1" t="s">
        <v>23</v>
      </c>
      <c r="F32" s="1" t="s">
        <v>42</v>
      </c>
      <c r="G32" s="1" t="s">
        <v>26</v>
      </c>
      <c r="H32" s="1" t="s">
        <v>43</v>
      </c>
      <c r="I32" s="1" t="s">
        <v>31</v>
      </c>
      <c r="J32" s="1" t="s">
        <v>27</v>
      </c>
      <c r="K32" s="1" t="s">
        <v>28</v>
      </c>
      <c r="L32" s="1" t="s">
        <v>44</v>
      </c>
    </row>
    <row r="33" spans="1:12" x14ac:dyDescent="0.2">
      <c r="A33" t="s">
        <v>17</v>
      </c>
      <c r="B33" t="s">
        <v>18</v>
      </c>
      <c r="C33" s="13">
        <v>28</v>
      </c>
      <c r="D33" s="13">
        <v>9</v>
      </c>
      <c r="E33" s="6" t="s">
        <v>19</v>
      </c>
      <c r="F33" s="13">
        <v>6</v>
      </c>
      <c r="G33" s="6" t="s">
        <v>19</v>
      </c>
      <c r="H33" s="13">
        <v>2</v>
      </c>
      <c r="I33" s="13">
        <v>0</v>
      </c>
      <c r="J33" s="13">
        <v>1</v>
      </c>
      <c r="K33" s="13">
        <v>0</v>
      </c>
      <c r="L33" s="13">
        <v>54</v>
      </c>
    </row>
    <row r="34" spans="1:12" x14ac:dyDescent="0.2">
      <c r="A34" t="s">
        <v>20</v>
      </c>
      <c r="B34" t="s">
        <v>18</v>
      </c>
      <c r="C34" s="13">
        <v>4</v>
      </c>
      <c r="D34" s="13">
        <v>23</v>
      </c>
      <c r="E34" s="6" t="s">
        <v>19</v>
      </c>
      <c r="F34" s="13">
        <v>3</v>
      </c>
      <c r="G34" s="13">
        <v>1</v>
      </c>
      <c r="H34" s="13">
        <v>8</v>
      </c>
      <c r="I34" s="6" t="s">
        <v>19</v>
      </c>
      <c r="J34" s="13">
        <v>2</v>
      </c>
      <c r="K34" s="13">
        <v>4</v>
      </c>
      <c r="L34" s="13">
        <v>54</v>
      </c>
    </row>
    <row r="35" spans="1:12" x14ac:dyDescent="0.2">
      <c r="A35" t="s">
        <v>21</v>
      </c>
      <c r="B35" t="s">
        <v>18</v>
      </c>
      <c r="C35" s="13">
        <v>5</v>
      </c>
      <c r="D35" s="13">
        <v>32</v>
      </c>
      <c r="E35" s="13">
        <v>0</v>
      </c>
      <c r="F35" s="13">
        <v>4</v>
      </c>
      <c r="G35" s="13">
        <v>1</v>
      </c>
      <c r="H35" s="13">
        <v>9</v>
      </c>
      <c r="I35" s="13">
        <v>1</v>
      </c>
      <c r="J35" s="13">
        <v>6</v>
      </c>
      <c r="K35" s="13">
        <v>2</v>
      </c>
      <c r="L35" s="13">
        <v>39</v>
      </c>
    </row>
    <row r="36" spans="1:12" x14ac:dyDescent="0.2">
      <c r="A36" t="s">
        <v>22</v>
      </c>
      <c r="B36" t="s">
        <v>18</v>
      </c>
      <c r="C36" s="6" t="s">
        <v>19</v>
      </c>
      <c r="D36" s="13">
        <v>53</v>
      </c>
      <c r="E36" s="6" t="s">
        <v>19</v>
      </c>
      <c r="F36" s="6" t="s">
        <v>19</v>
      </c>
      <c r="G36" s="6" t="s">
        <v>19</v>
      </c>
      <c r="H36" s="13">
        <v>0</v>
      </c>
      <c r="I36" s="6" t="s">
        <v>19</v>
      </c>
      <c r="J36" s="13">
        <v>8</v>
      </c>
      <c r="K36" s="13">
        <v>1</v>
      </c>
      <c r="L36" s="13">
        <v>38</v>
      </c>
    </row>
    <row r="37" spans="1:12" x14ac:dyDescent="0.2">
      <c r="A37" t="s">
        <v>23</v>
      </c>
      <c r="B37" t="s">
        <v>24</v>
      </c>
      <c r="C37" s="6" t="s">
        <v>19</v>
      </c>
      <c r="D37" s="13">
        <v>1</v>
      </c>
      <c r="E37" s="13">
        <v>58</v>
      </c>
      <c r="F37" s="13">
        <v>1</v>
      </c>
      <c r="G37" s="13">
        <v>0</v>
      </c>
      <c r="H37" s="13">
        <v>3</v>
      </c>
      <c r="I37" s="13">
        <v>0</v>
      </c>
      <c r="J37" s="13">
        <v>2</v>
      </c>
      <c r="K37" s="13">
        <v>1</v>
      </c>
      <c r="L37" s="13">
        <v>35</v>
      </c>
    </row>
    <row r="38" spans="1:12" x14ac:dyDescent="0.2">
      <c r="A38" t="s">
        <v>23</v>
      </c>
      <c r="B38" t="s">
        <v>25</v>
      </c>
      <c r="C38" s="6" t="s">
        <v>19</v>
      </c>
      <c r="D38" s="6" t="s">
        <v>19</v>
      </c>
      <c r="E38" s="13">
        <v>68</v>
      </c>
      <c r="F38" s="13">
        <v>0</v>
      </c>
      <c r="G38" s="13">
        <v>1</v>
      </c>
      <c r="H38" s="13">
        <v>5</v>
      </c>
      <c r="I38" s="13">
        <v>4</v>
      </c>
      <c r="J38" s="6" t="s">
        <v>19</v>
      </c>
      <c r="K38" s="6" t="s">
        <v>19</v>
      </c>
      <c r="L38" s="13">
        <v>22</v>
      </c>
    </row>
    <row r="39" spans="1:12" x14ac:dyDescent="0.2">
      <c r="A39" t="s">
        <v>23</v>
      </c>
      <c r="B39" t="s">
        <v>18</v>
      </c>
      <c r="C39" s="6" t="s">
        <v>19</v>
      </c>
      <c r="D39" s="13">
        <v>1</v>
      </c>
      <c r="E39" s="13">
        <v>63</v>
      </c>
      <c r="F39" s="13">
        <v>0</v>
      </c>
      <c r="G39" s="13">
        <v>1</v>
      </c>
      <c r="H39" s="13">
        <v>4</v>
      </c>
      <c r="I39" s="13">
        <v>2</v>
      </c>
      <c r="J39" s="13">
        <v>1</v>
      </c>
      <c r="K39" s="6" t="s">
        <v>19</v>
      </c>
      <c r="L39" s="13">
        <v>28</v>
      </c>
    </row>
    <row r="40" spans="1:12" x14ac:dyDescent="0.2">
      <c r="A40" t="s">
        <v>26</v>
      </c>
      <c r="B40" t="s">
        <v>24</v>
      </c>
      <c r="C40" s="13">
        <v>0</v>
      </c>
      <c r="D40" s="13">
        <v>2</v>
      </c>
      <c r="E40" s="13">
        <v>0</v>
      </c>
      <c r="F40" s="13">
        <v>0</v>
      </c>
      <c r="G40" s="13">
        <v>54</v>
      </c>
      <c r="H40" s="13">
        <v>28</v>
      </c>
      <c r="I40" s="13">
        <v>0</v>
      </c>
      <c r="J40" s="13">
        <v>2</v>
      </c>
      <c r="K40" s="13">
        <v>1</v>
      </c>
      <c r="L40" s="13">
        <v>12</v>
      </c>
    </row>
    <row r="41" spans="1:12" x14ac:dyDescent="0.2">
      <c r="A41" t="s">
        <v>26</v>
      </c>
      <c r="B41" t="s">
        <v>25</v>
      </c>
      <c r="C41" s="6" t="s">
        <v>19</v>
      </c>
      <c r="D41" s="13">
        <v>0</v>
      </c>
      <c r="E41" s="13">
        <v>10</v>
      </c>
      <c r="F41" s="6" t="s">
        <v>19</v>
      </c>
      <c r="G41" s="13">
        <v>15</v>
      </c>
      <c r="H41" s="13">
        <v>63</v>
      </c>
      <c r="I41" s="13">
        <v>4</v>
      </c>
      <c r="J41" s="13">
        <v>1</v>
      </c>
      <c r="K41" s="6" t="s">
        <v>19</v>
      </c>
      <c r="L41" s="13">
        <v>7</v>
      </c>
    </row>
    <row r="42" spans="1:12" x14ac:dyDescent="0.2">
      <c r="A42" t="s">
        <v>26</v>
      </c>
      <c r="B42" t="s">
        <v>18</v>
      </c>
      <c r="C42" s="13">
        <v>0</v>
      </c>
      <c r="D42" s="13">
        <v>2</v>
      </c>
      <c r="E42" s="13">
        <v>2</v>
      </c>
      <c r="F42" s="13">
        <v>0</v>
      </c>
      <c r="G42" s="13">
        <v>47</v>
      </c>
      <c r="H42" s="13">
        <v>35</v>
      </c>
      <c r="I42" s="13">
        <v>1</v>
      </c>
      <c r="J42" s="13">
        <v>2</v>
      </c>
      <c r="K42" s="13">
        <v>1</v>
      </c>
      <c r="L42" s="13">
        <v>11</v>
      </c>
    </row>
    <row r="43" spans="1:12" x14ac:dyDescent="0.2">
      <c r="A43" t="s">
        <v>27</v>
      </c>
      <c r="B43" t="s">
        <v>18</v>
      </c>
      <c r="C43" s="13">
        <v>4</v>
      </c>
      <c r="D43" s="13">
        <v>33</v>
      </c>
      <c r="E43" s="13">
        <v>0</v>
      </c>
      <c r="F43" s="13">
        <v>2</v>
      </c>
      <c r="G43" s="13">
        <v>0</v>
      </c>
      <c r="H43" s="13">
        <v>19</v>
      </c>
      <c r="I43" s="13">
        <v>0</v>
      </c>
      <c r="J43" s="13">
        <v>4</v>
      </c>
      <c r="K43" s="13">
        <v>4</v>
      </c>
      <c r="L43" s="13">
        <v>34</v>
      </c>
    </row>
    <row r="44" spans="1:12" x14ac:dyDescent="0.2">
      <c r="A44" t="s">
        <v>28</v>
      </c>
      <c r="B44" t="s">
        <v>18</v>
      </c>
      <c r="C44" s="13">
        <v>2</v>
      </c>
      <c r="D44" s="13">
        <v>32</v>
      </c>
      <c r="E44" s="13">
        <v>1</v>
      </c>
      <c r="F44" s="13">
        <v>2</v>
      </c>
      <c r="G44" s="13">
        <v>0</v>
      </c>
      <c r="H44" s="13">
        <v>7</v>
      </c>
      <c r="I44" s="13">
        <v>1</v>
      </c>
      <c r="J44" s="13">
        <v>3</v>
      </c>
      <c r="K44" s="13">
        <v>13</v>
      </c>
      <c r="L44" s="13">
        <v>38</v>
      </c>
    </row>
    <row r="45" spans="1:12" x14ac:dyDescent="0.2">
      <c r="A45" t="s">
        <v>29</v>
      </c>
      <c r="B45" t="s">
        <v>24</v>
      </c>
      <c r="C45" s="13">
        <v>8</v>
      </c>
      <c r="D45" s="13">
        <v>19</v>
      </c>
      <c r="E45" s="13">
        <v>0</v>
      </c>
      <c r="F45" s="13">
        <v>0</v>
      </c>
      <c r="G45" s="13">
        <v>0</v>
      </c>
      <c r="H45" s="13">
        <v>38</v>
      </c>
      <c r="I45" s="13">
        <v>1</v>
      </c>
      <c r="J45" s="13">
        <v>6</v>
      </c>
      <c r="K45" s="13">
        <v>0</v>
      </c>
      <c r="L45" s="13">
        <v>26</v>
      </c>
    </row>
    <row r="46" spans="1:12" x14ac:dyDescent="0.2">
      <c r="A46" t="s">
        <v>29</v>
      </c>
      <c r="B46" t="s">
        <v>25</v>
      </c>
      <c r="C46" s="13">
        <v>0</v>
      </c>
      <c r="D46" s="13">
        <v>0</v>
      </c>
      <c r="E46" s="13">
        <v>1</v>
      </c>
      <c r="F46" s="13">
        <v>0</v>
      </c>
      <c r="G46" s="13">
        <v>12</v>
      </c>
      <c r="H46" s="13">
        <v>43</v>
      </c>
      <c r="I46" s="13">
        <v>17</v>
      </c>
      <c r="J46" s="13">
        <v>0</v>
      </c>
      <c r="K46" s="13">
        <v>5</v>
      </c>
      <c r="L46" s="13">
        <v>22</v>
      </c>
    </row>
    <row r="47" spans="1:12" x14ac:dyDescent="0.2">
      <c r="A47" t="s">
        <v>29</v>
      </c>
      <c r="B47" t="s">
        <v>18</v>
      </c>
      <c r="C47" s="13">
        <v>6</v>
      </c>
      <c r="D47" s="13">
        <v>14</v>
      </c>
      <c r="E47" s="13">
        <v>1</v>
      </c>
      <c r="F47" s="13">
        <v>0</v>
      </c>
      <c r="G47" s="13">
        <v>3</v>
      </c>
      <c r="H47" s="13">
        <v>39</v>
      </c>
      <c r="I47" s="13">
        <v>6</v>
      </c>
      <c r="J47" s="13">
        <v>5</v>
      </c>
      <c r="K47" s="13">
        <v>2</v>
      </c>
      <c r="L47" s="13">
        <v>25</v>
      </c>
    </row>
    <row r="48" spans="1:12" x14ac:dyDescent="0.2">
      <c r="A48" t="s">
        <v>30</v>
      </c>
      <c r="B48" t="s">
        <v>18</v>
      </c>
      <c r="C48" s="6" t="s">
        <v>19</v>
      </c>
      <c r="D48" s="6" t="s">
        <v>19</v>
      </c>
      <c r="E48" s="13">
        <v>0</v>
      </c>
      <c r="F48" s="6" t="s">
        <v>19</v>
      </c>
      <c r="G48" s="6" t="s">
        <v>19</v>
      </c>
      <c r="H48" s="13">
        <v>59</v>
      </c>
      <c r="I48" s="13">
        <v>0</v>
      </c>
      <c r="J48" s="13">
        <v>0</v>
      </c>
      <c r="K48" s="6" t="s">
        <v>19</v>
      </c>
      <c r="L48" s="13">
        <v>38</v>
      </c>
    </row>
    <row r="49" spans="1:12" x14ac:dyDescent="0.2">
      <c r="A49" t="s">
        <v>31</v>
      </c>
      <c r="B49" t="s">
        <v>24</v>
      </c>
      <c r="C49" s="13">
        <v>0</v>
      </c>
      <c r="D49" s="13">
        <v>1</v>
      </c>
      <c r="E49" s="13">
        <v>2</v>
      </c>
      <c r="F49" s="13">
        <v>1</v>
      </c>
      <c r="G49" s="13">
        <v>16</v>
      </c>
      <c r="H49" s="13">
        <v>10</v>
      </c>
      <c r="I49" s="13">
        <v>33</v>
      </c>
      <c r="J49" s="13">
        <v>2</v>
      </c>
      <c r="K49" s="13">
        <v>4</v>
      </c>
      <c r="L49" s="13">
        <v>30</v>
      </c>
    </row>
    <row r="50" spans="1:12" x14ac:dyDescent="0.2">
      <c r="A50" t="s">
        <v>31</v>
      </c>
      <c r="B50" t="s">
        <v>25</v>
      </c>
      <c r="C50" s="13">
        <v>1</v>
      </c>
      <c r="D50" s="13">
        <v>0</v>
      </c>
      <c r="E50" s="13">
        <v>2</v>
      </c>
      <c r="F50" s="13">
        <v>3</v>
      </c>
      <c r="G50" s="13">
        <v>0</v>
      </c>
      <c r="H50" s="13">
        <v>42</v>
      </c>
      <c r="I50" s="13">
        <v>25</v>
      </c>
      <c r="J50" s="13">
        <v>1</v>
      </c>
      <c r="K50" s="13">
        <v>0</v>
      </c>
      <c r="L50" s="13">
        <v>24</v>
      </c>
    </row>
    <row r="51" spans="1:12" x14ac:dyDescent="0.2">
      <c r="A51" t="s">
        <v>31</v>
      </c>
      <c r="B51" t="s">
        <v>18</v>
      </c>
      <c r="C51" s="13">
        <v>1</v>
      </c>
      <c r="D51" s="13">
        <v>1</v>
      </c>
      <c r="E51" s="13">
        <v>2</v>
      </c>
      <c r="F51" s="13">
        <v>2</v>
      </c>
      <c r="G51" s="13">
        <v>6</v>
      </c>
      <c r="H51" s="13">
        <v>32</v>
      </c>
      <c r="I51" s="13">
        <v>28</v>
      </c>
      <c r="J51" s="13">
        <v>2</v>
      </c>
      <c r="K51" s="13">
        <v>1</v>
      </c>
      <c r="L51" s="13">
        <v>26</v>
      </c>
    </row>
    <row r="52" spans="1:12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">
      <c r="A53" s="18" t="s">
        <v>175</v>
      </c>
    </row>
    <row r="54" spans="1:12" x14ac:dyDescent="0.2">
      <c r="A54" s="18" t="s">
        <v>172</v>
      </c>
    </row>
    <row r="55" spans="1:12" x14ac:dyDescent="0.2">
      <c r="A55" s="9" t="s">
        <v>33</v>
      </c>
    </row>
    <row r="57" spans="1:12" x14ac:dyDescent="0.2">
      <c r="A57" s="8" t="s">
        <v>45</v>
      </c>
    </row>
    <row r="58" spans="1:12" x14ac:dyDescent="0.2">
      <c r="A58" s="8" t="s">
        <v>46</v>
      </c>
    </row>
    <row r="60" spans="1:12" ht="15.75" x14ac:dyDescent="0.2">
      <c r="A60" s="4" t="s">
        <v>47</v>
      </c>
    </row>
    <row r="61" spans="1:12" x14ac:dyDescent="0.2">
      <c r="A61" s="5" t="s">
        <v>11</v>
      </c>
    </row>
    <row r="63" spans="1:12" ht="60" x14ac:dyDescent="0.2">
      <c r="A63" s="1" t="s">
        <v>12</v>
      </c>
      <c r="B63" s="1" t="s">
        <v>13</v>
      </c>
      <c r="C63" s="1" t="s">
        <v>48</v>
      </c>
      <c r="D63" s="1" t="s">
        <v>49</v>
      </c>
      <c r="E63" s="1" t="s">
        <v>50</v>
      </c>
      <c r="F63" s="1" t="s">
        <v>51</v>
      </c>
      <c r="G63" s="1" t="s">
        <v>52</v>
      </c>
      <c r="H63" s="1" t="s">
        <v>53</v>
      </c>
      <c r="I63" s="1" t="s">
        <v>54</v>
      </c>
      <c r="J63" s="1" t="s">
        <v>55</v>
      </c>
      <c r="K63" s="1" t="s">
        <v>56</v>
      </c>
    </row>
    <row r="64" spans="1:12" x14ac:dyDescent="0.2">
      <c r="A64" t="s">
        <v>17</v>
      </c>
      <c r="B64" t="s">
        <v>18</v>
      </c>
      <c r="C64" s="13">
        <v>71</v>
      </c>
      <c r="D64" s="13">
        <v>17</v>
      </c>
      <c r="E64" s="13">
        <v>1</v>
      </c>
      <c r="F64" s="13">
        <v>0</v>
      </c>
      <c r="G64" s="13">
        <v>4</v>
      </c>
      <c r="H64" s="13">
        <v>3</v>
      </c>
      <c r="I64" s="13">
        <v>2</v>
      </c>
      <c r="J64" s="13">
        <v>2</v>
      </c>
      <c r="K64" s="13">
        <v>0</v>
      </c>
    </row>
    <row r="65" spans="1:11" x14ac:dyDescent="0.2">
      <c r="A65" t="s">
        <v>20</v>
      </c>
      <c r="B65" t="s">
        <v>18</v>
      </c>
      <c r="C65" s="13">
        <v>76</v>
      </c>
      <c r="D65" s="13">
        <v>13</v>
      </c>
      <c r="E65" s="6" t="s">
        <v>19</v>
      </c>
      <c r="F65" s="13">
        <v>1</v>
      </c>
      <c r="G65" s="6" t="s">
        <v>19</v>
      </c>
      <c r="H65" s="6" t="s">
        <v>19</v>
      </c>
      <c r="I65" s="13">
        <v>1</v>
      </c>
      <c r="J65" s="6" t="s">
        <v>19</v>
      </c>
      <c r="K65" s="13">
        <v>1</v>
      </c>
    </row>
    <row r="66" spans="1:11" x14ac:dyDescent="0.2">
      <c r="A66" t="s">
        <v>21</v>
      </c>
      <c r="B66" t="s">
        <v>18</v>
      </c>
      <c r="C66" s="13">
        <v>65</v>
      </c>
      <c r="D66" s="13">
        <v>4</v>
      </c>
      <c r="E66" s="13">
        <v>1</v>
      </c>
      <c r="F66" s="6" t="s">
        <v>19</v>
      </c>
      <c r="G66" s="13">
        <v>7</v>
      </c>
      <c r="H66" s="6" t="s">
        <v>19</v>
      </c>
      <c r="I66" s="13">
        <v>16</v>
      </c>
      <c r="J66" s="13">
        <v>1</v>
      </c>
      <c r="K66" s="13">
        <v>6</v>
      </c>
    </row>
    <row r="67" spans="1:11" x14ac:dyDescent="0.2">
      <c r="A67" t="s">
        <v>22</v>
      </c>
      <c r="B67" t="s">
        <v>18</v>
      </c>
      <c r="C67" s="6" t="s">
        <v>19</v>
      </c>
      <c r="D67" s="6" t="s">
        <v>19</v>
      </c>
      <c r="E67" s="6" t="s">
        <v>19</v>
      </c>
      <c r="F67" s="6" t="s">
        <v>19</v>
      </c>
      <c r="G67" s="6" t="s">
        <v>19</v>
      </c>
      <c r="H67" s="6" t="s">
        <v>19</v>
      </c>
      <c r="I67" s="6" t="s">
        <v>19</v>
      </c>
      <c r="J67" s="6" t="s">
        <v>19</v>
      </c>
      <c r="K67" s="6" t="s">
        <v>19</v>
      </c>
    </row>
    <row r="68" spans="1:11" x14ac:dyDescent="0.2">
      <c r="A68" t="s">
        <v>23</v>
      </c>
      <c r="B68" t="s">
        <v>24</v>
      </c>
      <c r="C68" s="13">
        <v>78</v>
      </c>
      <c r="D68" s="13">
        <v>5</v>
      </c>
      <c r="E68" s="13">
        <v>3</v>
      </c>
      <c r="F68" s="13">
        <v>0</v>
      </c>
      <c r="G68" s="13">
        <v>6</v>
      </c>
      <c r="H68" s="6" t="s">
        <v>19</v>
      </c>
      <c r="I68" s="13">
        <v>1</v>
      </c>
      <c r="J68" s="6" t="s">
        <v>19</v>
      </c>
      <c r="K68" s="13">
        <v>6</v>
      </c>
    </row>
    <row r="69" spans="1:11" x14ac:dyDescent="0.2">
      <c r="A69" t="s">
        <v>23</v>
      </c>
      <c r="B69" t="s">
        <v>25</v>
      </c>
      <c r="C69" s="13">
        <v>40</v>
      </c>
      <c r="D69" s="6" t="s">
        <v>19</v>
      </c>
      <c r="E69" s="13">
        <v>20</v>
      </c>
      <c r="F69" s="6" t="s">
        <v>19</v>
      </c>
      <c r="G69" s="13">
        <v>23</v>
      </c>
      <c r="H69" s="6" t="s">
        <v>19</v>
      </c>
      <c r="I69" s="13">
        <v>1</v>
      </c>
      <c r="J69" s="13">
        <v>3</v>
      </c>
      <c r="K69" s="13">
        <v>13</v>
      </c>
    </row>
    <row r="70" spans="1:11" x14ac:dyDescent="0.2">
      <c r="A70" t="s">
        <v>23</v>
      </c>
      <c r="B70" t="s">
        <v>18</v>
      </c>
      <c r="C70" s="13">
        <v>69</v>
      </c>
      <c r="D70" s="13">
        <v>4</v>
      </c>
      <c r="E70" s="13">
        <v>7</v>
      </c>
      <c r="F70" s="6" t="s">
        <v>19</v>
      </c>
      <c r="G70" s="13">
        <v>10</v>
      </c>
      <c r="H70" s="6" t="s">
        <v>19</v>
      </c>
      <c r="I70" s="13">
        <v>1</v>
      </c>
      <c r="J70" s="13">
        <v>1</v>
      </c>
      <c r="K70" s="13">
        <v>8</v>
      </c>
    </row>
    <row r="71" spans="1:11" x14ac:dyDescent="0.2">
      <c r="A71" t="s">
        <v>26</v>
      </c>
      <c r="B71" t="s">
        <v>24</v>
      </c>
      <c r="C71" s="13">
        <v>87</v>
      </c>
      <c r="D71" s="6" t="s">
        <v>19</v>
      </c>
      <c r="E71" s="13">
        <v>11</v>
      </c>
      <c r="F71" s="13">
        <v>0</v>
      </c>
      <c r="G71" s="13">
        <v>1</v>
      </c>
      <c r="H71" s="6" t="s">
        <v>19</v>
      </c>
      <c r="I71" s="13">
        <v>0</v>
      </c>
      <c r="J71" s="13">
        <v>1</v>
      </c>
      <c r="K71" s="13">
        <v>0</v>
      </c>
    </row>
    <row r="72" spans="1:11" x14ac:dyDescent="0.2">
      <c r="A72" t="s">
        <v>26</v>
      </c>
      <c r="B72" t="s">
        <v>25</v>
      </c>
      <c r="C72" s="6" t="s">
        <v>19</v>
      </c>
      <c r="D72" s="6" t="s">
        <v>19</v>
      </c>
      <c r="E72" s="6" t="s">
        <v>19</v>
      </c>
      <c r="F72" s="6" t="s">
        <v>19</v>
      </c>
      <c r="G72" s="6" t="s">
        <v>19</v>
      </c>
      <c r="H72" s="6" t="s">
        <v>19</v>
      </c>
      <c r="I72" s="6" t="s">
        <v>19</v>
      </c>
      <c r="J72" s="6" t="s">
        <v>19</v>
      </c>
      <c r="K72" s="6" t="s">
        <v>19</v>
      </c>
    </row>
    <row r="73" spans="1:11" x14ac:dyDescent="0.2">
      <c r="A73" t="s">
        <v>26</v>
      </c>
      <c r="B73" t="s">
        <v>18</v>
      </c>
      <c r="C73" s="13">
        <v>87</v>
      </c>
      <c r="D73" s="6" t="s">
        <v>19</v>
      </c>
      <c r="E73" s="13">
        <v>11</v>
      </c>
      <c r="F73" s="13">
        <v>0</v>
      </c>
      <c r="G73" s="13">
        <v>1</v>
      </c>
      <c r="H73" s="6" t="s">
        <v>19</v>
      </c>
      <c r="I73" s="13">
        <v>0</v>
      </c>
      <c r="J73" s="13">
        <v>1</v>
      </c>
      <c r="K73" s="13">
        <v>0</v>
      </c>
    </row>
    <row r="74" spans="1:11" x14ac:dyDescent="0.2">
      <c r="A74" t="s">
        <v>27</v>
      </c>
      <c r="B74" t="s">
        <v>18</v>
      </c>
      <c r="C74" s="13">
        <v>90</v>
      </c>
      <c r="D74" s="13">
        <v>5</v>
      </c>
      <c r="E74" s="13">
        <v>2</v>
      </c>
      <c r="F74" s="13">
        <v>1</v>
      </c>
      <c r="G74" s="13">
        <v>0</v>
      </c>
      <c r="H74" s="6" t="s">
        <v>19</v>
      </c>
      <c r="I74" s="13">
        <v>1</v>
      </c>
      <c r="J74" s="6" t="s">
        <v>19</v>
      </c>
      <c r="K74" s="13">
        <v>0</v>
      </c>
    </row>
    <row r="75" spans="1:11" x14ac:dyDescent="0.2">
      <c r="A75" t="s">
        <v>28</v>
      </c>
      <c r="B75" t="s">
        <v>18</v>
      </c>
      <c r="C75" s="13">
        <v>72</v>
      </c>
      <c r="D75" s="13">
        <v>6</v>
      </c>
      <c r="E75" s="13">
        <v>7</v>
      </c>
      <c r="F75" s="6" t="s">
        <v>19</v>
      </c>
      <c r="G75" s="13">
        <v>3</v>
      </c>
      <c r="H75" s="6" t="s">
        <v>19</v>
      </c>
      <c r="I75" s="13">
        <v>1</v>
      </c>
      <c r="J75" s="13">
        <v>2</v>
      </c>
      <c r="K75" s="13">
        <v>9</v>
      </c>
    </row>
    <row r="76" spans="1:11" x14ac:dyDescent="0.2">
      <c r="A76" t="s">
        <v>29</v>
      </c>
      <c r="B76" t="s">
        <v>24</v>
      </c>
      <c r="C76" s="13">
        <v>77</v>
      </c>
      <c r="D76" s="13">
        <v>11</v>
      </c>
      <c r="E76" s="13">
        <v>3</v>
      </c>
      <c r="F76" s="6" t="s">
        <v>19</v>
      </c>
      <c r="G76" s="13">
        <v>4</v>
      </c>
      <c r="H76" s="6" t="s">
        <v>19</v>
      </c>
      <c r="I76" s="13">
        <v>1</v>
      </c>
      <c r="J76" s="13">
        <v>3</v>
      </c>
      <c r="K76" s="13">
        <v>2</v>
      </c>
    </row>
    <row r="77" spans="1:11" x14ac:dyDescent="0.2">
      <c r="A77" t="s">
        <v>29</v>
      </c>
      <c r="B77" t="s">
        <v>25</v>
      </c>
      <c r="C77" s="6" t="s">
        <v>19</v>
      </c>
      <c r="D77" s="6" t="s">
        <v>19</v>
      </c>
      <c r="E77" s="6" t="s">
        <v>19</v>
      </c>
      <c r="F77" s="6" t="s">
        <v>19</v>
      </c>
      <c r="G77" s="6" t="s">
        <v>19</v>
      </c>
      <c r="H77" s="6" t="s">
        <v>19</v>
      </c>
      <c r="I77" s="6" t="s">
        <v>19</v>
      </c>
      <c r="J77" s="6" t="s">
        <v>19</v>
      </c>
      <c r="K77" s="6" t="s">
        <v>19</v>
      </c>
    </row>
    <row r="78" spans="1:11" x14ac:dyDescent="0.2">
      <c r="A78" t="s">
        <v>29</v>
      </c>
      <c r="B78" t="s">
        <v>18</v>
      </c>
      <c r="C78" s="13">
        <v>77</v>
      </c>
      <c r="D78" s="13">
        <v>11</v>
      </c>
      <c r="E78" s="13">
        <v>3</v>
      </c>
      <c r="F78" s="6" t="s">
        <v>19</v>
      </c>
      <c r="G78" s="13">
        <v>4</v>
      </c>
      <c r="H78" s="6" t="s">
        <v>19</v>
      </c>
      <c r="I78" s="13">
        <v>1</v>
      </c>
      <c r="J78" s="13">
        <v>3</v>
      </c>
      <c r="K78" s="13">
        <v>2</v>
      </c>
    </row>
    <row r="79" spans="1:11" x14ac:dyDescent="0.2">
      <c r="A79" t="s">
        <v>30</v>
      </c>
      <c r="B79" t="s">
        <v>18</v>
      </c>
      <c r="C79" s="6" t="s">
        <v>19</v>
      </c>
      <c r="D79" s="6" t="s">
        <v>19</v>
      </c>
      <c r="E79" s="6" t="s">
        <v>19</v>
      </c>
      <c r="F79" s="6" t="s">
        <v>19</v>
      </c>
      <c r="G79" s="6" t="s">
        <v>19</v>
      </c>
      <c r="H79" s="6" t="s">
        <v>19</v>
      </c>
      <c r="I79" s="6" t="s">
        <v>19</v>
      </c>
      <c r="J79" s="6" t="s">
        <v>19</v>
      </c>
      <c r="K79" s="6" t="s">
        <v>19</v>
      </c>
    </row>
    <row r="80" spans="1:11" x14ac:dyDescent="0.2">
      <c r="A80" t="s">
        <v>31</v>
      </c>
      <c r="B80" t="s">
        <v>24</v>
      </c>
      <c r="C80" s="13">
        <v>71</v>
      </c>
      <c r="D80" s="13">
        <v>13</v>
      </c>
      <c r="E80" s="13">
        <v>9</v>
      </c>
      <c r="F80" s="13">
        <v>0</v>
      </c>
      <c r="G80" s="6" t="s">
        <v>19</v>
      </c>
      <c r="H80" s="6" t="s">
        <v>19</v>
      </c>
      <c r="I80" s="6" t="s">
        <v>19</v>
      </c>
      <c r="J80" s="13">
        <v>5</v>
      </c>
      <c r="K80" s="6" t="s">
        <v>19</v>
      </c>
    </row>
    <row r="81" spans="1:11" x14ac:dyDescent="0.2">
      <c r="A81" t="s">
        <v>31</v>
      </c>
      <c r="B81" t="s">
        <v>25</v>
      </c>
      <c r="C81" s="6" t="s">
        <v>19</v>
      </c>
      <c r="D81" s="6" t="s">
        <v>19</v>
      </c>
      <c r="E81" s="6" t="s">
        <v>19</v>
      </c>
      <c r="F81" s="6" t="s">
        <v>19</v>
      </c>
      <c r="G81" s="6" t="s">
        <v>19</v>
      </c>
      <c r="H81" s="6" t="s">
        <v>19</v>
      </c>
      <c r="I81" s="6" t="s">
        <v>19</v>
      </c>
      <c r="J81" s="6" t="s">
        <v>19</v>
      </c>
      <c r="K81" s="6" t="s">
        <v>19</v>
      </c>
    </row>
    <row r="82" spans="1:11" x14ac:dyDescent="0.2">
      <c r="A82" t="s">
        <v>31</v>
      </c>
      <c r="B82" t="s">
        <v>18</v>
      </c>
      <c r="C82" s="13">
        <v>71</v>
      </c>
      <c r="D82" s="13">
        <v>13</v>
      </c>
      <c r="E82" s="13">
        <v>9</v>
      </c>
      <c r="F82" s="13">
        <v>0</v>
      </c>
      <c r="G82" s="6" t="s">
        <v>19</v>
      </c>
      <c r="H82" s="6" t="s">
        <v>19</v>
      </c>
      <c r="I82" s="13">
        <v>0</v>
      </c>
      <c r="J82" s="13">
        <v>5</v>
      </c>
      <c r="K82" s="13">
        <v>1</v>
      </c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18" t="s">
        <v>176</v>
      </c>
    </row>
    <row r="85" spans="1:11" x14ac:dyDescent="0.2">
      <c r="A85" s="21" t="s">
        <v>173</v>
      </c>
    </row>
    <row r="86" spans="1:11" x14ac:dyDescent="0.2">
      <c r="A86" s="9" t="s">
        <v>33</v>
      </c>
    </row>
    <row r="88" spans="1:11" x14ac:dyDescent="0.2">
      <c r="A88" s="8" t="s">
        <v>57</v>
      </c>
    </row>
    <row r="89" spans="1:11" x14ac:dyDescent="0.2">
      <c r="A89" s="8" t="s">
        <v>58</v>
      </c>
    </row>
    <row r="90" spans="1:11" x14ac:dyDescent="0.2">
      <c r="A90" s="8" t="s">
        <v>59</v>
      </c>
    </row>
    <row r="91" spans="1:11" x14ac:dyDescent="0.2">
      <c r="A91" s="8" t="s">
        <v>60</v>
      </c>
    </row>
    <row r="92" spans="1:11" x14ac:dyDescent="0.2">
      <c r="A92" s="8" t="s">
        <v>61</v>
      </c>
    </row>
    <row r="94" spans="1:11" ht="15.75" x14ac:dyDescent="0.2">
      <c r="A94" s="4" t="s">
        <v>62</v>
      </c>
    </row>
    <row r="95" spans="1:11" x14ac:dyDescent="0.2">
      <c r="A95" s="5" t="s">
        <v>11</v>
      </c>
    </row>
    <row r="97" spans="1:9" ht="45" x14ac:dyDescent="0.2">
      <c r="A97" s="1" t="s">
        <v>12</v>
      </c>
      <c r="B97" s="1" t="s">
        <v>13</v>
      </c>
      <c r="C97" s="1" t="s">
        <v>63</v>
      </c>
      <c r="D97" s="1" t="s">
        <v>16</v>
      </c>
      <c r="E97" s="1" t="s">
        <v>64</v>
      </c>
      <c r="F97" s="1" t="s">
        <v>65</v>
      </c>
      <c r="G97" s="1" t="s">
        <v>66</v>
      </c>
      <c r="H97" s="1" t="s">
        <v>67</v>
      </c>
      <c r="I97" s="1" t="s">
        <v>68</v>
      </c>
    </row>
    <row r="98" spans="1:9" x14ac:dyDescent="0.2">
      <c r="A98" t="s">
        <v>17</v>
      </c>
      <c r="B98" t="s">
        <v>18</v>
      </c>
      <c r="C98" s="6" t="s">
        <v>19</v>
      </c>
      <c r="D98" s="6" t="s">
        <v>19</v>
      </c>
      <c r="E98" s="6" t="s">
        <v>19</v>
      </c>
      <c r="F98" s="6" t="s">
        <v>19</v>
      </c>
      <c r="G98" s="6" t="s">
        <v>19</v>
      </c>
      <c r="H98" s="6" t="s">
        <v>19</v>
      </c>
      <c r="I98" s="6" t="s">
        <v>19</v>
      </c>
    </row>
    <row r="99" spans="1:9" x14ac:dyDescent="0.2">
      <c r="A99" t="s">
        <v>20</v>
      </c>
      <c r="B99" t="s">
        <v>18</v>
      </c>
      <c r="C99" s="6" t="s">
        <v>19</v>
      </c>
      <c r="D99" s="6" t="s">
        <v>19</v>
      </c>
      <c r="E99" s="6" t="s">
        <v>19</v>
      </c>
      <c r="F99" s="6" t="s">
        <v>19</v>
      </c>
      <c r="G99" s="6" t="s">
        <v>19</v>
      </c>
      <c r="H99" s="6" t="s">
        <v>19</v>
      </c>
      <c r="I99" s="6" t="s">
        <v>19</v>
      </c>
    </row>
    <row r="100" spans="1:9" x14ac:dyDescent="0.2">
      <c r="A100" t="s">
        <v>21</v>
      </c>
      <c r="B100" t="s">
        <v>18</v>
      </c>
      <c r="C100" s="6" t="s">
        <v>19</v>
      </c>
      <c r="D100" s="6" t="s">
        <v>19</v>
      </c>
      <c r="E100" s="6" t="s">
        <v>19</v>
      </c>
      <c r="F100" s="6" t="s">
        <v>19</v>
      </c>
      <c r="G100" s="6" t="s">
        <v>19</v>
      </c>
      <c r="H100" s="6" t="s">
        <v>19</v>
      </c>
      <c r="I100" s="6" t="s">
        <v>19</v>
      </c>
    </row>
    <row r="101" spans="1:9" x14ac:dyDescent="0.2">
      <c r="A101" t="s">
        <v>22</v>
      </c>
      <c r="B101" t="s">
        <v>18</v>
      </c>
      <c r="C101" s="6" t="s">
        <v>19</v>
      </c>
      <c r="D101" s="6" t="s">
        <v>19</v>
      </c>
      <c r="E101" s="6" t="s">
        <v>19</v>
      </c>
      <c r="F101" s="6" t="s">
        <v>19</v>
      </c>
      <c r="G101" s="6" t="s">
        <v>19</v>
      </c>
      <c r="H101" s="6" t="s">
        <v>19</v>
      </c>
      <c r="I101" s="6" t="s">
        <v>19</v>
      </c>
    </row>
    <row r="102" spans="1:9" x14ac:dyDescent="0.2">
      <c r="A102" t="s">
        <v>23</v>
      </c>
      <c r="B102" t="s">
        <v>24</v>
      </c>
      <c r="C102" s="6" t="s">
        <v>19</v>
      </c>
      <c r="D102" s="13">
        <v>5</v>
      </c>
      <c r="E102" s="13">
        <v>5</v>
      </c>
      <c r="F102" s="6" t="s">
        <v>19</v>
      </c>
      <c r="G102" s="13">
        <v>33</v>
      </c>
      <c r="H102" s="13">
        <v>47</v>
      </c>
      <c r="I102" s="13">
        <v>8</v>
      </c>
    </row>
    <row r="103" spans="1:9" x14ac:dyDescent="0.2">
      <c r="A103" t="s">
        <v>23</v>
      </c>
      <c r="B103" t="s">
        <v>25</v>
      </c>
      <c r="C103" s="6" t="s">
        <v>19</v>
      </c>
      <c r="D103" s="6" t="s">
        <v>19</v>
      </c>
      <c r="E103" s="6" t="s">
        <v>19</v>
      </c>
      <c r="F103" s="6" t="s">
        <v>19</v>
      </c>
      <c r="G103" s="6" t="s">
        <v>19</v>
      </c>
      <c r="H103" s="6" t="s">
        <v>19</v>
      </c>
      <c r="I103" s="6" t="s">
        <v>19</v>
      </c>
    </row>
    <row r="104" spans="1:9" x14ac:dyDescent="0.2">
      <c r="A104" t="s">
        <v>23</v>
      </c>
      <c r="B104" t="s">
        <v>18</v>
      </c>
      <c r="C104" s="6" t="s">
        <v>19</v>
      </c>
      <c r="D104" s="13">
        <v>13</v>
      </c>
      <c r="E104" s="13">
        <v>3</v>
      </c>
      <c r="F104" s="6" t="s">
        <v>19</v>
      </c>
      <c r="G104" s="13">
        <v>35</v>
      </c>
      <c r="H104" s="13">
        <v>41</v>
      </c>
      <c r="I104" s="13">
        <v>6</v>
      </c>
    </row>
    <row r="105" spans="1:9" x14ac:dyDescent="0.2">
      <c r="A105" t="s">
        <v>26</v>
      </c>
      <c r="B105" t="s">
        <v>24</v>
      </c>
      <c r="C105" s="6" t="s">
        <v>19</v>
      </c>
      <c r="D105" s="6" t="s">
        <v>19</v>
      </c>
      <c r="E105" s="6" t="s">
        <v>19</v>
      </c>
      <c r="F105" s="6" t="s">
        <v>19</v>
      </c>
      <c r="G105" s="6" t="s">
        <v>19</v>
      </c>
      <c r="H105" s="6" t="s">
        <v>19</v>
      </c>
      <c r="I105" s="6" t="s">
        <v>19</v>
      </c>
    </row>
    <row r="106" spans="1:9" x14ac:dyDescent="0.2">
      <c r="A106" t="s">
        <v>26</v>
      </c>
      <c r="B106" t="s">
        <v>25</v>
      </c>
      <c r="C106" s="6" t="s">
        <v>19</v>
      </c>
      <c r="D106" s="6" t="s">
        <v>19</v>
      </c>
      <c r="E106" s="6" t="s">
        <v>19</v>
      </c>
      <c r="F106" s="6" t="s">
        <v>19</v>
      </c>
      <c r="G106" s="6" t="s">
        <v>19</v>
      </c>
      <c r="H106" s="6" t="s">
        <v>19</v>
      </c>
      <c r="I106" s="6" t="s">
        <v>19</v>
      </c>
    </row>
    <row r="107" spans="1:9" x14ac:dyDescent="0.2">
      <c r="A107" t="s">
        <v>26</v>
      </c>
      <c r="B107" t="s">
        <v>18</v>
      </c>
      <c r="C107" s="6" t="s">
        <v>19</v>
      </c>
      <c r="D107" s="6" t="s">
        <v>19</v>
      </c>
      <c r="E107" s="6" t="s">
        <v>19</v>
      </c>
      <c r="F107" s="6" t="s">
        <v>19</v>
      </c>
      <c r="G107" s="6" t="s">
        <v>19</v>
      </c>
      <c r="H107" s="6" t="s">
        <v>19</v>
      </c>
      <c r="I107" s="6" t="s">
        <v>19</v>
      </c>
    </row>
    <row r="108" spans="1:9" x14ac:dyDescent="0.2">
      <c r="A108" t="s">
        <v>27</v>
      </c>
      <c r="B108" t="s">
        <v>18</v>
      </c>
      <c r="C108" s="6" t="s">
        <v>19</v>
      </c>
      <c r="D108" s="6" t="s">
        <v>19</v>
      </c>
      <c r="E108" s="6" t="s">
        <v>19</v>
      </c>
      <c r="F108" s="6" t="s">
        <v>19</v>
      </c>
      <c r="G108" s="6" t="s">
        <v>19</v>
      </c>
      <c r="H108" s="6" t="s">
        <v>19</v>
      </c>
      <c r="I108" s="6" t="s">
        <v>19</v>
      </c>
    </row>
    <row r="109" spans="1:9" x14ac:dyDescent="0.2">
      <c r="A109" t="s">
        <v>28</v>
      </c>
      <c r="B109" t="s">
        <v>18</v>
      </c>
      <c r="C109" s="6" t="s">
        <v>19</v>
      </c>
      <c r="D109" s="13">
        <v>3</v>
      </c>
      <c r="E109" s="6" t="s">
        <v>19</v>
      </c>
      <c r="F109" s="13">
        <v>51</v>
      </c>
      <c r="G109" s="13">
        <v>32</v>
      </c>
      <c r="H109" s="13">
        <v>9</v>
      </c>
      <c r="I109" s="13">
        <v>2</v>
      </c>
    </row>
    <row r="110" spans="1:9" x14ac:dyDescent="0.2">
      <c r="A110" t="s">
        <v>29</v>
      </c>
      <c r="B110" t="s">
        <v>24</v>
      </c>
      <c r="C110" s="6" t="s">
        <v>19</v>
      </c>
      <c r="D110" s="6" t="s">
        <v>19</v>
      </c>
      <c r="E110" s="6" t="s">
        <v>19</v>
      </c>
      <c r="F110" s="6" t="s">
        <v>19</v>
      </c>
      <c r="G110" s="6" t="s">
        <v>19</v>
      </c>
      <c r="H110" s="6" t="s">
        <v>19</v>
      </c>
      <c r="I110" s="6" t="s">
        <v>19</v>
      </c>
    </row>
    <row r="111" spans="1:9" x14ac:dyDescent="0.2">
      <c r="A111" t="s">
        <v>29</v>
      </c>
      <c r="B111" t="s">
        <v>25</v>
      </c>
      <c r="C111" s="6" t="s">
        <v>19</v>
      </c>
      <c r="D111" s="6" t="s">
        <v>19</v>
      </c>
      <c r="E111" s="6" t="s">
        <v>19</v>
      </c>
      <c r="F111" s="6" t="s">
        <v>19</v>
      </c>
      <c r="G111" s="6" t="s">
        <v>19</v>
      </c>
      <c r="H111" s="6" t="s">
        <v>19</v>
      </c>
      <c r="I111" s="6" t="s">
        <v>19</v>
      </c>
    </row>
    <row r="112" spans="1:9" x14ac:dyDescent="0.2">
      <c r="A112" t="s">
        <v>29</v>
      </c>
      <c r="B112" t="s">
        <v>18</v>
      </c>
      <c r="C112" s="6" t="s">
        <v>19</v>
      </c>
      <c r="D112" s="6" t="s">
        <v>19</v>
      </c>
      <c r="E112" s="6" t="s">
        <v>19</v>
      </c>
      <c r="F112" s="6" t="s">
        <v>19</v>
      </c>
      <c r="G112" s="6" t="s">
        <v>19</v>
      </c>
      <c r="H112" s="6" t="s">
        <v>19</v>
      </c>
      <c r="I112" s="6" t="s">
        <v>19</v>
      </c>
    </row>
    <row r="113" spans="1:9" x14ac:dyDescent="0.2">
      <c r="A113" t="s">
        <v>31</v>
      </c>
      <c r="B113" t="s">
        <v>24</v>
      </c>
      <c r="C113" s="6" t="s">
        <v>19</v>
      </c>
      <c r="D113" s="6" t="s">
        <v>19</v>
      </c>
      <c r="E113" s="6" t="s">
        <v>19</v>
      </c>
      <c r="F113" s="6" t="s">
        <v>19</v>
      </c>
      <c r="G113" s="6" t="s">
        <v>19</v>
      </c>
      <c r="H113" s="6" t="s">
        <v>19</v>
      </c>
      <c r="I113" s="6" t="s">
        <v>19</v>
      </c>
    </row>
    <row r="114" spans="1:9" x14ac:dyDescent="0.2">
      <c r="A114" t="s">
        <v>31</v>
      </c>
      <c r="B114" t="s">
        <v>25</v>
      </c>
      <c r="C114" s="6" t="s">
        <v>19</v>
      </c>
      <c r="D114" s="6" t="s">
        <v>19</v>
      </c>
      <c r="E114" s="6" t="s">
        <v>19</v>
      </c>
      <c r="F114" s="6" t="s">
        <v>19</v>
      </c>
      <c r="G114" s="6" t="s">
        <v>19</v>
      </c>
      <c r="H114" s="6" t="s">
        <v>19</v>
      </c>
      <c r="I114" s="6" t="s">
        <v>19</v>
      </c>
    </row>
    <row r="115" spans="1:9" x14ac:dyDescent="0.2">
      <c r="A115" t="s">
        <v>31</v>
      </c>
      <c r="B115" t="s">
        <v>18</v>
      </c>
      <c r="C115" s="6" t="s">
        <v>19</v>
      </c>
      <c r="D115" s="6" t="s">
        <v>19</v>
      </c>
      <c r="E115" s="6" t="s">
        <v>19</v>
      </c>
      <c r="F115" s="6" t="s">
        <v>19</v>
      </c>
      <c r="G115" s="6" t="s">
        <v>19</v>
      </c>
      <c r="H115" s="6" t="s">
        <v>19</v>
      </c>
      <c r="I115" s="6" t="s">
        <v>19</v>
      </c>
    </row>
    <row r="116" spans="1:9" x14ac:dyDescent="0.2">
      <c r="A116" s="7"/>
      <c r="B116" s="7"/>
      <c r="C116" s="7"/>
      <c r="D116" s="7"/>
      <c r="E116" s="7"/>
      <c r="F116" s="7"/>
      <c r="G116" s="7"/>
      <c r="H116" s="7"/>
      <c r="I116" s="7"/>
    </row>
    <row r="117" spans="1:9" x14ac:dyDescent="0.2">
      <c r="A117" s="18" t="s">
        <v>177</v>
      </c>
    </row>
    <row r="118" spans="1:9" x14ac:dyDescent="0.2">
      <c r="A118" s="18" t="s">
        <v>174</v>
      </c>
    </row>
    <row r="119" spans="1:9" x14ac:dyDescent="0.2">
      <c r="A119" s="9" t="s">
        <v>33</v>
      </c>
    </row>
    <row r="121" spans="1:9" x14ac:dyDescent="0.2">
      <c r="A121" s="8" t="s">
        <v>69</v>
      </c>
    </row>
    <row r="122" spans="1:9" x14ac:dyDescent="0.2">
      <c r="A122" s="8" t="s">
        <v>70</v>
      </c>
    </row>
    <row r="123" spans="1:9" x14ac:dyDescent="0.2">
      <c r="A123" s="8" t="s">
        <v>71</v>
      </c>
    </row>
    <row r="125" spans="1:9" ht="15.75" x14ac:dyDescent="0.2">
      <c r="A125" s="4" t="s">
        <v>192</v>
      </c>
    </row>
    <row r="126" spans="1:9" x14ac:dyDescent="0.2">
      <c r="A126" s="5" t="s">
        <v>11</v>
      </c>
    </row>
    <row r="128" spans="1:9" ht="45" x14ac:dyDescent="0.2">
      <c r="A128" s="1" t="s">
        <v>12</v>
      </c>
      <c r="B128" s="1" t="s">
        <v>13</v>
      </c>
      <c r="C128" s="1" t="s">
        <v>35</v>
      </c>
      <c r="D128" s="1" t="s">
        <v>36</v>
      </c>
      <c r="E128" s="1" t="s">
        <v>37</v>
      </c>
      <c r="F128" s="1" t="s">
        <v>38</v>
      </c>
    </row>
    <row r="129" spans="1:6" x14ac:dyDescent="0.2">
      <c r="A129" t="s">
        <v>21</v>
      </c>
      <c r="B129" t="s">
        <v>18</v>
      </c>
      <c r="C129" s="13">
        <v>63</v>
      </c>
      <c r="D129" s="13">
        <v>6</v>
      </c>
      <c r="E129" s="13">
        <v>21</v>
      </c>
      <c r="F129" s="13">
        <v>10</v>
      </c>
    </row>
    <row r="130" spans="1:6" x14ac:dyDescent="0.2">
      <c r="A130" t="s">
        <v>26</v>
      </c>
      <c r="B130" t="s">
        <v>24</v>
      </c>
      <c r="C130" s="13">
        <v>0</v>
      </c>
      <c r="D130" s="13">
        <v>7</v>
      </c>
      <c r="E130" s="13">
        <v>93</v>
      </c>
      <c r="F130" s="13">
        <v>0</v>
      </c>
    </row>
    <row r="131" spans="1:6" x14ac:dyDescent="0.2">
      <c r="A131" t="s">
        <v>26</v>
      </c>
      <c r="B131" t="s">
        <v>25</v>
      </c>
      <c r="C131" s="13">
        <v>86</v>
      </c>
      <c r="D131" s="13">
        <v>0</v>
      </c>
      <c r="E131" s="13">
        <v>14</v>
      </c>
      <c r="F131" s="13">
        <v>0</v>
      </c>
    </row>
    <row r="132" spans="1:6" x14ac:dyDescent="0.2">
      <c r="A132" t="s">
        <v>26</v>
      </c>
      <c r="B132" t="s">
        <v>18</v>
      </c>
      <c r="C132" s="13">
        <v>1</v>
      </c>
      <c r="D132" s="13">
        <v>7</v>
      </c>
      <c r="E132" s="13">
        <v>92</v>
      </c>
      <c r="F132" s="13">
        <v>0</v>
      </c>
    </row>
    <row r="133" spans="1:6" x14ac:dyDescent="0.2">
      <c r="A133" t="s">
        <v>27</v>
      </c>
      <c r="B133" t="s">
        <v>18</v>
      </c>
      <c r="C133" s="13">
        <v>60</v>
      </c>
      <c r="D133" s="13">
        <v>5</v>
      </c>
      <c r="E133" s="13">
        <v>34</v>
      </c>
      <c r="F133" s="13">
        <v>0</v>
      </c>
    </row>
    <row r="134" spans="1:6" x14ac:dyDescent="0.2">
      <c r="A134" t="s">
        <v>28</v>
      </c>
      <c r="B134" t="s">
        <v>18</v>
      </c>
      <c r="C134" s="13">
        <v>41</v>
      </c>
      <c r="D134" s="13">
        <v>27</v>
      </c>
      <c r="E134" s="13">
        <v>29</v>
      </c>
      <c r="F134" s="13">
        <v>4</v>
      </c>
    </row>
    <row r="135" spans="1:6" x14ac:dyDescent="0.2">
      <c r="A135" t="s">
        <v>29</v>
      </c>
      <c r="B135" t="s">
        <v>24</v>
      </c>
      <c r="C135" s="13">
        <v>63</v>
      </c>
      <c r="D135" s="13">
        <v>2</v>
      </c>
      <c r="E135" s="13">
        <v>33</v>
      </c>
      <c r="F135" s="13">
        <v>1</v>
      </c>
    </row>
    <row r="136" spans="1:6" x14ac:dyDescent="0.2">
      <c r="A136" t="s">
        <v>29</v>
      </c>
      <c r="B136" t="s">
        <v>18</v>
      </c>
      <c r="C136" s="13">
        <v>63</v>
      </c>
      <c r="D136" s="13">
        <v>2</v>
      </c>
      <c r="E136" s="13">
        <v>33</v>
      </c>
      <c r="F136" s="13">
        <v>1</v>
      </c>
    </row>
    <row r="137" spans="1:6" x14ac:dyDescent="0.2">
      <c r="A137" t="s">
        <v>31</v>
      </c>
      <c r="B137" t="s">
        <v>24</v>
      </c>
      <c r="C137" s="13">
        <v>42</v>
      </c>
      <c r="D137" s="13">
        <v>10</v>
      </c>
      <c r="E137" s="13">
        <v>45</v>
      </c>
      <c r="F137" s="13">
        <v>2</v>
      </c>
    </row>
    <row r="138" spans="1:6" x14ac:dyDescent="0.2">
      <c r="A138" t="s">
        <v>31</v>
      </c>
      <c r="B138" t="s">
        <v>25</v>
      </c>
      <c r="C138" s="13">
        <v>69</v>
      </c>
      <c r="D138" s="13">
        <v>31</v>
      </c>
      <c r="E138" s="13">
        <v>0</v>
      </c>
      <c r="F138" s="13">
        <v>0</v>
      </c>
    </row>
    <row r="139" spans="1:6" x14ac:dyDescent="0.2">
      <c r="A139" t="s">
        <v>31</v>
      </c>
      <c r="B139" t="s">
        <v>18</v>
      </c>
      <c r="C139" s="13">
        <v>42</v>
      </c>
      <c r="D139" s="13">
        <v>10</v>
      </c>
      <c r="E139" s="13">
        <v>45</v>
      </c>
      <c r="F139" s="13">
        <v>2</v>
      </c>
    </row>
    <row r="140" spans="1:6" x14ac:dyDescent="0.2">
      <c r="A140" s="7"/>
      <c r="B140" s="7"/>
      <c r="C140" s="7"/>
      <c r="D140" s="7"/>
      <c r="E140" s="7"/>
      <c r="F140" s="7"/>
    </row>
    <row r="141" spans="1:6" x14ac:dyDescent="0.2">
      <c r="A141" s="18" t="s">
        <v>193</v>
      </c>
    </row>
    <row r="142" spans="1:6" x14ac:dyDescent="0.2">
      <c r="A142" s="8" t="s">
        <v>194</v>
      </c>
    </row>
    <row r="143" spans="1:6" x14ac:dyDescent="0.2">
      <c r="A143" s="9" t="s">
        <v>33</v>
      </c>
    </row>
    <row r="145" spans="1:12" ht="15.75" x14ac:dyDescent="0.2">
      <c r="A145" s="4" t="s">
        <v>195</v>
      </c>
    </row>
    <row r="146" spans="1:12" x14ac:dyDescent="0.2">
      <c r="A146" s="5" t="s">
        <v>11</v>
      </c>
    </row>
    <row r="148" spans="1:12" ht="30" x14ac:dyDescent="0.2">
      <c r="A148" s="1" t="s">
        <v>12</v>
      </c>
      <c r="B148" s="1" t="s">
        <v>13</v>
      </c>
      <c r="C148" s="1" t="s">
        <v>17</v>
      </c>
      <c r="D148" s="1" t="s">
        <v>41</v>
      </c>
      <c r="E148" s="1" t="s">
        <v>23</v>
      </c>
      <c r="F148" s="1" t="s">
        <v>42</v>
      </c>
      <c r="G148" s="1" t="s">
        <v>26</v>
      </c>
      <c r="H148" s="1" t="s">
        <v>43</v>
      </c>
      <c r="I148" s="1" t="s">
        <v>31</v>
      </c>
      <c r="J148" s="1" t="s">
        <v>27</v>
      </c>
      <c r="K148" s="1" t="s">
        <v>28</v>
      </c>
      <c r="L148" s="1" t="s">
        <v>44</v>
      </c>
    </row>
    <row r="149" spans="1:12" x14ac:dyDescent="0.2">
      <c r="A149" t="s">
        <v>21</v>
      </c>
      <c r="B149" t="s">
        <v>18</v>
      </c>
      <c r="C149" s="13">
        <v>1</v>
      </c>
      <c r="D149" s="13">
        <v>25</v>
      </c>
      <c r="E149" s="13">
        <v>0</v>
      </c>
      <c r="F149" s="13">
        <v>1</v>
      </c>
      <c r="G149" s="13">
        <v>0</v>
      </c>
      <c r="H149" s="13">
        <v>19</v>
      </c>
      <c r="I149" s="13">
        <v>5</v>
      </c>
      <c r="J149" s="13">
        <v>0</v>
      </c>
      <c r="K149" s="13">
        <v>0</v>
      </c>
      <c r="L149" s="13">
        <v>47</v>
      </c>
    </row>
    <row r="150" spans="1:12" x14ac:dyDescent="0.2">
      <c r="A150" t="s">
        <v>26</v>
      </c>
      <c r="B150" t="s">
        <v>24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2</v>
      </c>
      <c r="I150" s="13">
        <v>48</v>
      </c>
      <c r="J150" s="13">
        <v>0</v>
      </c>
      <c r="K150" s="13">
        <v>0</v>
      </c>
      <c r="L150" s="13">
        <v>50</v>
      </c>
    </row>
    <row r="151" spans="1:12" x14ac:dyDescent="0.2">
      <c r="A151" t="s">
        <v>26</v>
      </c>
      <c r="B151" t="s">
        <v>25</v>
      </c>
      <c r="C151" s="6" t="s">
        <v>19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6" t="s">
        <v>19</v>
      </c>
    </row>
    <row r="152" spans="1:12" x14ac:dyDescent="0.2">
      <c r="A152" t="s">
        <v>26</v>
      </c>
      <c r="B152" t="s">
        <v>18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1</v>
      </c>
      <c r="I152" s="13">
        <v>31</v>
      </c>
      <c r="J152" s="13">
        <v>0</v>
      </c>
      <c r="K152" s="13">
        <v>0</v>
      </c>
      <c r="L152" s="13">
        <v>67</v>
      </c>
    </row>
    <row r="153" spans="1:12" x14ac:dyDescent="0.2">
      <c r="A153" t="s">
        <v>27</v>
      </c>
      <c r="B153" t="s">
        <v>18</v>
      </c>
      <c r="C153" s="13">
        <v>6</v>
      </c>
      <c r="D153" s="13">
        <v>4</v>
      </c>
      <c r="E153" s="13">
        <v>0</v>
      </c>
      <c r="F153" s="13">
        <v>2</v>
      </c>
      <c r="G153" s="13">
        <v>0</v>
      </c>
      <c r="H153" s="13">
        <v>2</v>
      </c>
      <c r="I153" s="13">
        <v>0</v>
      </c>
      <c r="J153" s="13">
        <v>15</v>
      </c>
      <c r="K153" s="13">
        <v>5</v>
      </c>
      <c r="L153" s="13">
        <v>66</v>
      </c>
    </row>
    <row r="154" spans="1:12" x14ac:dyDescent="0.2">
      <c r="A154" t="s">
        <v>28</v>
      </c>
      <c r="B154" t="s">
        <v>18</v>
      </c>
      <c r="C154" s="13">
        <v>0</v>
      </c>
      <c r="D154" s="13">
        <v>19</v>
      </c>
      <c r="E154" s="13">
        <v>0</v>
      </c>
      <c r="F154" s="13">
        <v>0</v>
      </c>
      <c r="G154" s="13">
        <v>0</v>
      </c>
      <c r="H154" s="13">
        <v>5</v>
      </c>
      <c r="I154" s="13">
        <v>14</v>
      </c>
      <c r="J154" s="13">
        <v>0</v>
      </c>
      <c r="K154" s="13">
        <v>24</v>
      </c>
      <c r="L154" s="13">
        <v>38</v>
      </c>
    </row>
    <row r="155" spans="1:12" x14ac:dyDescent="0.2">
      <c r="A155" t="s">
        <v>29</v>
      </c>
      <c r="B155" t="s">
        <v>24</v>
      </c>
      <c r="C155" s="13">
        <v>4</v>
      </c>
      <c r="D155" s="13">
        <v>3</v>
      </c>
      <c r="E155" s="13">
        <v>0</v>
      </c>
      <c r="F155" s="13">
        <v>8</v>
      </c>
      <c r="G155" s="13">
        <v>1</v>
      </c>
      <c r="H155" s="13">
        <v>42</v>
      </c>
      <c r="I155" s="13">
        <v>1</v>
      </c>
      <c r="J155" s="13">
        <v>0</v>
      </c>
      <c r="K155" s="13">
        <v>0</v>
      </c>
      <c r="L155" s="13">
        <v>40</v>
      </c>
    </row>
    <row r="156" spans="1:12" x14ac:dyDescent="0.2">
      <c r="A156" t="s">
        <v>29</v>
      </c>
      <c r="B156" t="s">
        <v>18</v>
      </c>
      <c r="C156" s="13">
        <v>4</v>
      </c>
      <c r="D156" s="13">
        <v>3</v>
      </c>
      <c r="E156" s="13">
        <v>0</v>
      </c>
      <c r="F156" s="13">
        <v>8</v>
      </c>
      <c r="G156" s="13">
        <v>1</v>
      </c>
      <c r="H156" s="13">
        <v>42</v>
      </c>
      <c r="I156" s="13">
        <v>1</v>
      </c>
      <c r="J156" s="13">
        <v>0</v>
      </c>
      <c r="K156" s="13">
        <v>0</v>
      </c>
      <c r="L156" s="13">
        <v>40</v>
      </c>
    </row>
    <row r="157" spans="1:12" x14ac:dyDescent="0.2">
      <c r="A157" t="s">
        <v>31</v>
      </c>
      <c r="B157" t="s">
        <v>24</v>
      </c>
      <c r="C157" s="13">
        <v>0</v>
      </c>
      <c r="D157" s="13">
        <v>8</v>
      </c>
      <c r="E157" s="13">
        <v>0</v>
      </c>
      <c r="F157" s="13">
        <v>6</v>
      </c>
      <c r="G157" s="13">
        <v>2</v>
      </c>
      <c r="H157" s="13">
        <v>4</v>
      </c>
      <c r="I157" s="13">
        <v>6</v>
      </c>
      <c r="J157" s="13">
        <v>0</v>
      </c>
      <c r="K157" s="13">
        <v>1</v>
      </c>
      <c r="L157" s="13">
        <v>73</v>
      </c>
    </row>
    <row r="158" spans="1:12" x14ac:dyDescent="0.2">
      <c r="A158" t="s">
        <v>31</v>
      </c>
      <c r="B158" t="s">
        <v>25</v>
      </c>
      <c r="C158" s="13">
        <v>0</v>
      </c>
      <c r="D158" s="13">
        <v>0</v>
      </c>
      <c r="E158" s="13">
        <v>0</v>
      </c>
      <c r="F158" s="13">
        <v>0</v>
      </c>
      <c r="G158" s="13">
        <v>18</v>
      </c>
      <c r="H158" s="13">
        <v>8</v>
      </c>
      <c r="I158" s="13">
        <v>45</v>
      </c>
      <c r="J158" s="13">
        <v>15</v>
      </c>
      <c r="K158" s="13">
        <v>0</v>
      </c>
      <c r="L158" s="13">
        <v>15</v>
      </c>
    </row>
    <row r="159" spans="1:12" x14ac:dyDescent="0.2">
      <c r="A159" t="s">
        <v>31</v>
      </c>
      <c r="B159" t="s">
        <v>18</v>
      </c>
      <c r="C159" s="13">
        <v>0</v>
      </c>
      <c r="D159" s="13">
        <v>8</v>
      </c>
      <c r="E159" s="13">
        <v>0</v>
      </c>
      <c r="F159" s="13">
        <v>6</v>
      </c>
      <c r="G159" s="13">
        <v>3</v>
      </c>
      <c r="H159" s="13">
        <v>4</v>
      </c>
      <c r="I159" s="13">
        <v>6</v>
      </c>
      <c r="J159" s="13">
        <v>0</v>
      </c>
      <c r="K159" s="13">
        <v>1</v>
      </c>
      <c r="L159" s="13">
        <v>72</v>
      </c>
    </row>
    <row r="160" spans="1:12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8" x14ac:dyDescent="0.2">
      <c r="A161" s="18" t="s">
        <v>196</v>
      </c>
    </row>
    <row r="162" spans="1:8" x14ac:dyDescent="0.2">
      <c r="A162" s="18" t="s">
        <v>197</v>
      </c>
    </row>
    <row r="163" spans="1:8" x14ac:dyDescent="0.2">
      <c r="A163" s="9" t="s">
        <v>33</v>
      </c>
    </row>
    <row r="165" spans="1:8" x14ac:dyDescent="0.2">
      <c r="A165" s="8" t="s">
        <v>45</v>
      </c>
    </row>
    <row r="166" spans="1:8" x14ac:dyDescent="0.2">
      <c r="A166" s="8" t="s">
        <v>46</v>
      </c>
    </row>
    <row r="168" spans="1:8" ht="15.75" x14ac:dyDescent="0.2">
      <c r="A168" s="4" t="s">
        <v>198</v>
      </c>
    </row>
    <row r="169" spans="1:8" x14ac:dyDescent="0.2">
      <c r="A169" s="5" t="s">
        <v>11</v>
      </c>
    </row>
    <row r="171" spans="1:8" ht="60" x14ac:dyDescent="0.2">
      <c r="A171" s="1" t="s">
        <v>12</v>
      </c>
      <c r="B171" s="1" t="s">
        <v>13</v>
      </c>
      <c r="C171" s="1" t="s">
        <v>72</v>
      </c>
      <c r="D171" s="1" t="s">
        <v>49</v>
      </c>
      <c r="E171" s="1" t="s">
        <v>73</v>
      </c>
      <c r="F171" s="1" t="s">
        <v>52</v>
      </c>
      <c r="G171" s="1" t="s">
        <v>54</v>
      </c>
      <c r="H171" s="1" t="s">
        <v>56</v>
      </c>
    </row>
    <row r="172" spans="1:8" x14ac:dyDescent="0.2">
      <c r="A172" t="s">
        <v>21</v>
      </c>
      <c r="B172" t="s">
        <v>18</v>
      </c>
      <c r="C172" s="13">
        <v>0</v>
      </c>
      <c r="D172" s="13">
        <v>0</v>
      </c>
      <c r="E172" s="13">
        <v>80</v>
      </c>
      <c r="F172" s="13">
        <v>0</v>
      </c>
      <c r="G172" s="13">
        <v>0</v>
      </c>
      <c r="H172" s="13">
        <v>20</v>
      </c>
    </row>
    <row r="173" spans="1:8" x14ac:dyDescent="0.2">
      <c r="A173" t="s">
        <v>26</v>
      </c>
      <c r="B173" t="s">
        <v>24</v>
      </c>
      <c r="C173" s="6" t="s">
        <v>19</v>
      </c>
      <c r="D173" s="13">
        <v>0</v>
      </c>
      <c r="E173" s="13">
        <v>0</v>
      </c>
      <c r="F173" s="13">
        <v>0</v>
      </c>
      <c r="G173" s="13">
        <v>0</v>
      </c>
      <c r="H173" s="6" t="s">
        <v>19</v>
      </c>
    </row>
    <row r="174" spans="1:8" x14ac:dyDescent="0.2">
      <c r="A174" t="s">
        <v>26</v>
      </c>
      <c r="B174" t="s">
        <v>18</v>
      </c>
      <c r="C174" s="6" t="s">
        <v>19</v>
      </c>
      <c r="D174" s="13">
        <v>0</v>
      </c>
      <c r="E174" s="13">
        <v>0</v>
      </c>
      <c r="F174" s="13">
        <v>0</v>
      </c>
      <c r="G174" s="13">
        <v>0</v>
      </c>
      <c r="H174" s="6" t="s">
        <v>19</v>
      </c>
    </row>
    <row r="175" spans="1:8" x14ac:dyDescent="0.2">
      <c r="A175" t="s">
        <v>27</v>
      </c>
      <c r="B175" t="s">
        <v>18</v>
      </c>
      <c r="C175" s="13">
        <v>24</v>
      </c>
      <c r="D175" s="13">
        <v>0</v>
      </c>
      <c r="E175" s="13">
        <v>0</v>
      </c>
      <c r="F175" s="13">
        <v>30</v>
      </c>
      <c r="G175" s="13">
        <v>0</v>
      </c>
      <c r="H175" s="13">
        <v>46</v>
      </c>
    </row>
    <row r="176" spans="1:8" x14ac:dyDescent="0.2">
      <c r="A176" t="s">
        <v>28</v>
      </c>
      <c r="B176" t="s">
        <v>18</v>
      </c>
      <c r="C176" s="13">
        <v>61</v>
      </c>
      <c r="D176" s="13">
        <v>7</v>
      </c>
      <c r="E176" s="13">
        <v>0</v>
      </c>
      <c r="F176" s="13">
        <v>0</v>
      </c>
      <c r="G176" s="13">
        <v>0</v>
      </c>
      <c r="H176" s="13">
        <v>32</v>
      </c>
    </row>
    <row r="177" spans="1:8" x14ac:dyDescent="0.2">
      <c r="A177" t="s">
        <v>29</v>
      </c>
      <c r="B177" t="s">
        <v>24</v>
      </c>
      <c r="C177" s="13">
        <v>0</v>
      </c>
      <c r="D177" s="13">
        <v>0</v>
      </c>
      <c r="E177" s="13">
        <v>0</v>
      </c>
      <c r="F177" s="13">
        <v>0</v>
      </c>
      <c r="G177" s="13">
        <v>17</v>
      </c>
      <c r="H177" s="13">
        <v>83</v>
      </c>
    </row>
    <row r="178" spans="1:8" x14ac:dyDescent="0.2">
      <c r="A178" t="s">
        <v>29</v>
      </c>
      <c r="B178" t="s">
        <v>18</v>
      </c>
      <c r="C178" s="13">
        <v>0</v>
      </c>
      <c r="D178" s="13">
        <v>0</v>
      </c>
      <c r="E178" s="13">
        <v>0</v>
      </c>
      <c r="F178" s="13">
        <v>0</v>
      </c>
      <c r="G178" s="13">
        <v>17</v>
      </c>
      <c r="H178" s="13">
        <v>83</v>
      </c>
    </row>
    <row r="179" spans="1:8" x14ac:dyDescent="0.2">
      <c r="A179" t="s">
        <v>31</v>
      </c>
      <c r="B179" t="s">
        <v>24</v>
      </c>
      <c r="C179" s="13">
        <v>42</v>
      </c>
      <c r="D179" s="13">
        <v>0</v>
      </c>
      <c r="E179" s="13">
        <v>28</v>
      </c>
      <c r="F179" s="13">
        <v>0</v>
      </c>
      <c r="G179" s="13">
        <v>0</v>
      </c>
      <c r="H179" s="13">
        <v>30</v>
      </c>
    </row>
    <row r="180" spans="1:8" x14ac:dyDescent="0.2">
      <c r="A180" t="s">
        <v>31</v>
      </c>
      <c r="B180" t="s">
        <v>25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100</v>
      </c>
    </row>
    <row r="181" spans="1:8" x14ac:dyDescent="0.2">
      <c r="A181" t="s">
        <v>31</v>
      </c>
      <c r="B181" t="s">
        <v>18</v>
      </c>
      <c r="C181" s="13">
        <v>42</v>
      </c>
      <c r="D181" s="13">
        <v>0</v>
      </c>
      <c r="E181" s="13">
        <v>28</v>
      </c>
      <c r="F181" s="13">
        <v>0</v>
      </c>
      <c r="G181" s="13">
        <v>0</v>
      </c>
      <c r="H181" s="13">
        <v>30</v>
      </c>
    </row>
    <row r="182" spans="1:8" x14ac:dyDescent="0.2">
      <c r="A182" s="7"/>
      <c r="B182" s="7"/>
      <c r="C182" s="7"/>
      <c r="D182" s="7"/>
      <c r="E182" s="7"/>
      <c r="F182" s="7"/>
      <c r="G182" s="7"/>
      <c r="H182" s="7"/>
    </row>
    <row r="183" spans="1:8" x14ac:dyDescent="0.2">
      <c r="A183" s="18" t="s">
        <v>199</v>
      </c>
    </row>
    <row r="184" spans="1:8" x14ac:dyDescent="0.2">
      <c r="A184" s="18" t="s">
        <v>200</v>
      </c>
    </row>
    <row r="185" spans="1:8" x14ac:dyDescent="0.2">
      <c r="A185" s="9" t="s">
        <v>33</v>
      </c>
    </row>
    <row r="187" spans="1:8" x14ac:dyDescent="0.2">
      <c r="A187" s="8" t="s">
        <v>74</v>
      </c>
    </row>
    <row r="189" spans="1:8" ht="15.75" x14ac:dyDescent="0.2">
      <c r="A189" s="4" t="s">
        <v>201</v>
      </c>
    </row>
    <row r="190" spans="1:8" x14ac:dyDescent="0.2">
      <c r="A190" s="5" t="s">
        <v>11</v>
      </c>
    </row>
    <row r="192" spans="1:8" ht="45" x14ac:dyDescent="0.2">
      <c r="A192" s="1" t="s">
        <v>12</v>
      </c>
      <c r="B192" s="1" t="s">
        <v>13</v>
      </c>
      <c r="C192" s="1" t="s">
        <v>16</v>
      </c>
      <c r="D192" s="1" t="s">
        <v>64</v>
      </c>
      <c r="E192" s="1" t="s">
        <v>75</v>
      </c>
      <c r="F192" s="1" t="s">
        <v>66</v>
      </c>
      <c r="G192" s="1" t="s">
        <v>67</v>
      </c>
      <c r="H192" s="1" t="s">
        <v>68</v>
      </c>
    </row>
    <row r="193" spans="1:8" x14ac:dyDescent="0.2">
      <c r="A193" t="s">
        <v>21</v>
      </c>
      <c r="B193" t="s">
        <v>18</v>
      </c>
      <c r="C193" s="13">
        <v>3</v>
      </c>
      <c r="D193" s="13">
        <v>10</v>
      </c>
      <c r="E193" s="13">
        <v>3</v>
      </c>
      <c r="F193" s="13">
        <v>42</v>
      </c>
      <c r="G193" s="13">
        <v>43</v>
      </c>
      <c r="H193" s="13">
        <v>0</v>
      </c>
    </row>
    <row r="194" spans="1:8" x14ac:dyDescent="0.2">
      <c r="A194" t="s">
        <v>26</v>
      </c>
      <c r="B194" t="s">
        <v>24</v>
      </c>
      <c r="C194" s="13">
        <v>0</v>
      </c>
      <c r="D194" s="13">
        <v>0</v>
      </c>
      <c r="E194" s="13">
        <v>0</v>
      </c>
      <c r="F194" s="13">
        <v>11</v>
      </c>
      <c r="G194" s="13">
        <v>89</v>
      </c>
      <c r="H194" s="13">
        <v>0</v>
      </c>
    </row>
    <row r="195" spans="1:8" x14ac:dyDescent="0.2">
      <c r="A195" t="s">
        <v>26</v>
      </c>
      <c r="B195" t="s">
        <v>25</v>
      </c>
      <c r="C195" s="6" t="s">
        <v>19</v>
      </c>
      <c r="D195" s="13">
        <v>0</v>
      </c>
      <c r="E195" s="13">
        <v>0</v>
      </c>
      <c r="F195" s="6" t="s">
        <v>19</v>
      </c>
      <c r="G195" s="13">
        <v>0</v>
      </c>
      <c r="H195" s="13">
        <v>0</v>
      </c>
    </row>
    <row r="196" spans="1:8" x14ac:dyDescent="0.2">
      <c r="A196" t="s">
        <v>26</v>
      </c>
      <c r="B196" t="s">
        <v>18</v>
      </c>
      <c r="C196" s="13">
        <v>0</v>
      </c>
      <c r="D196" s="13">
        <v>0</v>
      </c>
      <c r="E196" s="13">
        <v>0</v>
      </c>
      <c r="F196" s="13">
        <v>11</v>
      </c>
      <c r="G196" s="13">
        <v>89</v>
      </c>
      <c r="H196" s="13">
        <v>0</v>
      </c>
    </row>
    <row r="197" spans="1:8" x14ac:dyDescent="0.2">
      <c r="A197" t="s">
        <v>27</v>
      </c>
      <c r="B197" t="s">
        <v>18</v>
      </c>
      <c r="C197" s="13">
        <v>3</v>
      </c>
      <c r="D197" s="13">
        <v>0</v>
      </c>
      <c r="E197" s="13">
        <v>0</v>
      </c>
      <c r="F197" s="13">
        <v>16</v>
      </c>
      <c r="G197" s="13">
        <v>36</v>
      </c>
      <c r="H197" s="13">
        <v>45</v>
      </c>
    </row>
    <row r="198" spans="1:8" x14ac:dyDescent="0.2">
      <c r="A198" t="s">
        <v>28</v>
      </c>
      <c r="B198" t="s">
        <v>18</v>
      </c>
      <c r="C198" s="13">
        <v>11</v>
      </c>
      <c r="D198" s="13">
        <v>0</v>
      </c>
      <c r="E198" s="13">
        <v>2</v>
      </c>
      <c r="F198" s="13">
        <v>5</v>
      </c>
      <c r="G198" s="13">
        <v>61</v>
      </c>
      <c r="H198" s="13">
        <v>21</v>
      </c>
    </row>
    <row r="199" spans="1:8" x14ac:dyDescent="0.2">
      <c r="A199" t="s">
        <v>29</v>
      </c>
      <c r="B199" t="s">
        <v>24</v>
      </c>
      <c r="C199" s="13">
        <v>0</v>
      </c>
      <c r="D199" s="13">
        <v>2</v>
      </c>
      <c r="E199" s="13">
        <v>1</v>
      </c>
      <c r="F199" s="13">
        <v>6</v>
      </c>
      <c r="G199" s="13">
        <v>72</v>
      </c>
      <c r="H199" s="13">
        <v>19</v>
      </c>
    </row>
    <row r="200" spans="1:8" x14ac:dyDescent="0.2">
      <c r="A200" t="s">
        <v>29</v>
      </c>
      <c r="B200" t="s">
        <v>18</v>
      </c>
      <c r="C200" s="13">
        <v>0</v>
      </c>
      <c r="D200" s="13">
        <v>2</v>
      </c>
      <c r="E200" s="13">
        <v>1</v>
      </c>
      <c r="F200" s="13">
        <v>6</v>
      </c>
      <c r="G200" s="13">
        <v>72</v>
      </c>
      <c r="H200" s="13">
        <v>19</v>
      </c>
    </row>
    <row r="201" spans="1:8" x14ac:dyDescent="0.2">
      <c r="A201" t="s">
        <v>31</v>
      </c>
      <c r="B201" t="s">
        <v>24</v>
      </c>
      <c r="C201" s="13">
        <v>6</v>
      </c>
      <c r="D201" s="13">
        <v>0</v>
      </c>
      <c r="E201" s="13">
        <v>9</v>
      </c>
      <c r="F201" s="13">
        <v>9</v>
      </c>
      <c r="G201" s="13">
        <v>71</v>
      </c>
      <c r="H201" s="13">
        <v>5</v>
      </c>
    </row>
    <row r="202" spans="1:8" x14ac:dyDescent="0.2">
      <c r="A202" t="s">
        <v>31</v>
      </c>
      <c r="B202" t="s">
        <v>18</v>
      </c>
      <c r="C202" s="13">
        <v>6</v>
      </c>
      <c r="D202" s="13">
        <v>0</v>
      </c>
      <c r="E202" s="13">
        <v>9</v>
      </c>
      <c r="F202" s="13">
        <v>9</v>
      </c>
      <c r="G202" s="13">
        <v>71</v>
      </c>
      <c r="H202" s="13">
        <v>5</v>
      </c>
    </row>
    <row r="203" spans="1:8" x14ac:dyDescent="0.2">
      <c r="A203" s="7"/>
      <c r="B203" s="7"/>
      <c r="C203" s="7"/>
      <c r="D203" s="7"/>
      <c r="E203" s="7"/>
      <c r="F203" s="7"/>
      <c r="G203" s="7"/>
      <c r="H203" s="7"/>
    </row>
    <row r="204" spans="1:8" x14ac:dyDescent="0.2">
      <c r="A204" s="18" t="s">
        <v>202</v>
      </c>
    </row>
    <row r="205" spans="1:8" x14ac:dyDescent="0.2">
      <c r="A205" s="18" t="s">
        <v>203</v>
      </c>
    </row>
    <row r="206" spans="1:8" x14ac:dyDescent="0.2">
      <c r="A206" s="9" t="s">
        <v>33</v>
      </c>
    </row>
    <row r="208" spans="1:8" x14ac:dyDescent="0.2">
      <c r="A208" s="8" t="s">
        <v>69</v>
      </c>
    </row>
    <row r="209" spans="1:1" x14ac:dyDescent="0.2">
      <c r="A209" s="8" t="s">
        <v>70</v>
      </c>
    </row>
    <row r="210" spans="1:1" x14ac:dyDescent="0.2">
      <c r="A210" s="8" t="s">
        <v>71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workbookViewId="0">
      <selection activeCell="A26" sqref="A26"/>
    </sheetView>
  </sheetViews>
  <sheetFormatPr baseColWidth="10" defaultRowHeight="12.75" x14ac:dyDescent="0.2"/>
  <cols>
    <col min="1" max="2" width="22.7109375" customWidth="1"/>
    <col min="3" max="3" width="14.7109375" customWidth="1"/>
  </cols>
  <sheetData>
    <row r="1" spans="1:12" ht="15.75" x14ac:dyDescent="0.2">
      <c r="A1" s="4" t="s">
        <v>76</v>
      </c>
      <c r="L1" s="10" t="str">
        <f>HYPERLINK("#'Sommaire'!A1", "Retour sommaire")</f>
        <v>Retour sommaire</v>
      </c>
    </row>
    <row r="2" spans="1:12" x14ac:dyDescent="0.2">
      <c r="A2" s="5" t="s">
        <v>77</v>
      </c>
    </row>
    <row r="4" spans="1:12" ht="45" x14ac:dyDescent="0.2">
      <c r="A4" s="1" t="s">
        <v>12</v>
      </c>
      <c r="B4" s="1" t="s">
        <v>13</v>
      </c>
      <c r="C4" s="1" t="s">
        <v>78</v>
      </c>
    </row>
    <row r="5" spans="1:12" x14ac:dyDescent="0.2">
      <c r="A5" t="s">
        <v>17</v>
      </c>
      <c r="B5" t="s">
        <v>18</v>
      </c>
      <c r="C5" s="13">
        <v>187</v>
      </c>
    </row>
    <row r="6" spans="1:12" x14ac:dyDescent="0.2">
      <c r="A6" t="s">
        <v>20</v>
      </c>
      <c r="B6" t="s">
        <v>18</v>
      </c>
      <c r="C6" s="13">
        <v>225</v>
      </c>
    </row>
    <row r="7" spans="1:12" x14ac:dyDescent="0.2">
      <c r="A7" t="s">
        <v>21</v>
      </c>
      <c r="B7" t="s">
        <v>18</v>
      </c>
      <c r="C7" s="13">
        <v>187</v>
      </c>
    </row>
    <row r="8" spans="1:12" x14ac:dyDescent="0.2">
      <c r="A8" t="s">
        <v>22</v>
      </c>
      <c r="B8" t="s">
        <v>18</v>
      </c>
      <c r="C8" s="13">
        <v>200</v>
      </c>
    </row>
    <row r="9" spans="1:12" x14ac:dyDescent="0.2">
      <c r="A9" t="s">
        <v>23</v>
      </c>
      <c r="B9" t="s">
        <v>24</v>
      </c>
      <c r="C9" s="13">
        <v>391</v>
      </c>
    </row>
    <row r="10" spans="1:12" x14ac:dyDescent="0.2">
      <c r="A10" t="s">
        <v>23</v>
      </c>
      <c r="B10" t="s">
        <v>25</v>
      </c>
      <c r="C10" s="13">
        <v>234</v>
      </c>
    </row>
    <row r="11" spans="1:12" x14ac:dyDescent="0.2">
      <c r="A11" t="s">
        <v>23</v>
      </c>
      <c r="B11" t="s">
        <v>18</v>
      </c>
      <c r="C11" s="13">
        <v>332</v>
      </c>
    </row>
    <row r="12" spans="1:12" x14ac:dyDescent="0.2">
      <c r="A12" t="s">
        <v>26</v>
      </c>
      <c r="B12" t="s">
        <v>24</v>
      </c>
      <c r="C12" s="13">
        <v>210</v>
      </c>
    </row>
    <row r="13" spans="1:12" x14ac:dyDescent="0.2">
      <c r="A13" t="s">
        <v>26</v>
      </c>
      <c r="B13" t="s">
        <v>25</v>
      </c>
      <c r="C13" s="13">
        <v>128</v>
      </c>
    </row>
    <row r="14" spans="1:12" x14ac:dyDescent="0.2">
      <c r="A14" t="s">
        <v>26</v>
      </c>
      <c r="B14" t="s">
        <v>18</v>
      </c>
      <c r="C14" s="13">
        <v>207</v>
      </c>
    </row>
    <row r="15" spans="1:12" x14ac:dyDescent="0.2">
      <c r="A15" t="s">
        <v>27</v>
      </c>
      <c r="B15" t="s">
        <v>18</v>
      </c>
      <c r="C15" s="13">
        <v>240</v>
      </c>
    </row>
    <row r="16" spans="1:12" x14ac:dyDescent="0.2">
      <c r="A16" t="s">
        <v>28</v>
      </c>
      <c r="B16" t="s">
        <v>18</v>
      </c>
      <c r="C16" s="13">
        <v>220</v>
      </c>
    </row>
    <row r="17" spans="1:3" x14ac:dyDescent="0.2">
      <c r="A17" t="s">
        <v>29</v>
      </c>
      <c r="B17" t="s">
        <v>24</v>
      </c>
      <c r="C17" s="13">
        <v>152</v>
      </c>
    </row>
    <row r="18" spans="1:3" x14ac:dyDescent="0.2">
      <c r="A18" t="s">
        <v>29</v>
      </c>
      <c r="B18" t="s">
        <v>25</v>
      </c>
      <c r="C18" s="13">
        <v>103</v>
      </c>
    </row>
    <row r="19" spans="1:3" x14ac:dyDescent="0.2">
      <c r="A19" t="s">
        <v>29</v>
      </c>
      <c r="B19" t="s">
        <v>18</v>
      </c>
      <c r="C19" s="13">
        <v>142</v>
      </c>
    </row>
    <row r="20" spans="1:3" x14ac:dyDescent="0.2">
      <c r="A20" t="s">
        <v>30</v>
      </c>
      <c r="B20" t="s">
        <v>18</v>
      </c>
      <c r="C20" s="13">
        <v>68</v>
      </c>
    </row>
    <row r="21" spans="1:3" x14ac:dyDescent="0.2">
      <c r="A21" t="s">
        <v>31</v>
      </c>
      <c r="B21" t="s">
        <v>24</v>
      </c>
      <c r="C21" s="13">
        <v>190</v>
      </c>
    </row>
    <row r="22" spans="1:3" x14ac:dyDescent="0.2">
      <c r="A22" t="s">
        <v>31</v>
      </c>
      <c r="B22" t="s">
        <v>25</v>
      </c>
      <c r="C22" s="13">
        <v>136</v>
      </c>
    </row>
    <row r="23" spans="1:3" x14ac:dyDescent="0.2">
      <c r="A23" t="s">
        <v>31</v>
      </c>
      <c r="B23" t="s">
        <v>18</v>
      </c>
      <c r="C23" s="13">
        <v>177</v>
      </c>
    </row>
    <row r="24" spans="1:3" x14ac:dyDescent="0.2">
      <c r="A24" s="7"/>
      <c r="B24" s="7"/>
      <c r="C24" s="7"/>
    </row>
    <row r="25" spans="1:3" x14ac:dyDescent="0.2">
      <c r="A25" s="8" t="s">
        <v>79</v>
      </c>
    </row>
    <row r="26" spans="1:3" x14ac:dyDescent="0.2">
      <c r="A26" s="18" t="s">
        <v>178</v>
      </c>
    </row>
    <row r="27" spans="1:3" x14ac:dyDescent="0.2">
      <c r="A27" s="9" t="s">
        <v>33</v>
      </c>
    </row>
    <row r="29" spans="1:3" x14ac:dyDescent="0.2">
      <c r="A29" s="8" t="s">
        <v>80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2"/>
  <sheetViews>
    <sheetView workbookViewId="0">
      <selection activeCell="F59" sqref="F59"/>
    </sheetView>
  </sheetViews>
  <sheetFormatPr baseColWidth="10" defaultRowHeight="12.75" x14ac:dyDescent="0.2"/>
  <cols>
    <col min="1" max="2" width="22.7109375" customWidth="1"/>
    <col min="3" max="11" width="14.7109375" customWidth="1"/>
  </cols>
  <sheetData>
    <row r="1" spans="1:12" ht="15.75" x14ac:dyDescent="0.2">
      <c r="A1" s="4" t="s">
        <v>162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x14ac:dyDescent="0.2">
      <c r="A4" s="31" t="s">
        <v>12</v>
      </c>
      <c r="B4" s="31" t="s">
        <v>13</v>
      </c>
      <c r="C4" s="31" t="s">
        <v>81</v>
      </c>
      <c r="D4" s="31" t="s">
        <v>81</v>
      </c>
      <c r="E4" s="31" t="s">
        <v>81</v>
      </c>
      <c r="F4" s="31" t="s">
        <v>81</v>
      </c>
      <c r="G4" s="31" t="s">
        <v>82</v>
      </c>
      <c r="H4" s="31" t="s">
        <v>83</v>
      </c>
      <c r="I4" s="31" t="s">
        <v>84</v>
      </c>
      <c r="J4" s="31" t="s">
        <v>85</v>
      </c>
      <c r="K4" s="31" t="s">
        <v>86</v>
      </c>
    </row>
    <row r="5" spans="1:12" ht="30" x14ac:dyDescent="0.2">
      <c r="A5" s="31" t="s">
        <v>12</v>
      </c>
      <c r="B5" s="31" t="s">
        <v>13</v>
      </c>
      <c r="C5" s="1" t="s">
        <v>87</v>
      </c>
      <c r="D5" s="1" t="s">
        <v>88</v>
      </c>
      <c r="E5" s="1" t="s">
        <v>89</v>
      </c>
      <c r="F5" s="1" t="s">
        <v>90</v>
      </c>
      <c r="G5" s="31" t="s">
        <v>82</v>
      </c>
      <c r="H5" s="31" t="s">
        <v>83</v>
      </c>
      <c r="I5" s="31" t="s">
        <v>84</v>
      </c>
      <c r="J5" s="31" t="s">
        <v>85</v>
      </c>
      <c r="K5" s="31" t="s">
        <v>91</v>
      </c>
    </row>
    <row r="6" spans="1:12" x14ac:dyDescent="0.2">
      <c r="A6" t="s">
        <v>17</v>
      </c>
      <c r="B6" t="s">
        <v>18</v>
      </c>
      <c r="C6" s="12">
        <v>13</v>
      </c>
      <c r="D6" s="12">
        <v>11</v>
      </c>
      <c r="E6" s="12">
        <v>41</v>
      </c>
      <c r="F6" s="12">
        <v>22</v>
      </c>
      <c r="G6" s="12">
        <v>6</v>
      </c>
      <c r="H6" s="12" t="s">
        <v>19</v>
      </c>
      <c r="I6" s="12">
        <v>0</v>
      </c>
      <c r="J6" s="12">
        <v>7</v>
      </c>
      <c r="K6" s="12" t="s">
        <v>19</v>
      </c>
    </row>
    <row r="7" spans="1:12" x14ac:dyDescent="0.2">
      <c r="A7" t="s">
        <v>20</v>
      </c>
      <c r="B7" t="s">
        <v>18</v>
      </c>
      <c r="C7" s="12">
        <v>7</v>
      </c>
      <c r="D7" s="12">
        <v>18</v>
      </c>
      <c r="E7" s="12">
        <v>32</v>
      </c>
      <c r="F7" s="12">
        <v>23</v>
      </c>
      <c r="G7" s="12">
        <v>18</v>
      </c>
      <c r="H7" s="12" t="s">
        <v>19</v>
      </c>
      <c r="I7" s="12" t="s">
        <v>19</v>
      </c>
      <c r="J7" s="12">
        <v>3</v>
      </c>
      <c r="K7" s="12" t="s">
        <v>19</v>
      </c>
    </row>
    <row r="8" spans="1:12" x14ac:dyDescent="0.2">
      <c r="A8" t="s">
        <v>21</v>
      </c>
      <c r="B8" t="s">
        <v>18</v>
      </c>
      <c r="C8" s="12">
        <v>17</v>
      </c>
      <c r="D8" s="12" t="s">
        <v>19</v>
      </c>
      <c r="E8" s="12">
        <v>31</v>
      </c>
      <c r="F8" s="12">
        <v>18</v>
      </c>
      <c r="G8" s="12">
        <v>12</v>
      </c>
      <c r="H8" s="12">
        <v>0</v>
      </c>
      <c r="I8" s="12">
        <v>0</v>
      </c>
      <c r="J8" s="12">
        <v>13</v>
      </c>
      <c r="K8" s="12" t="s">
        <v>19</v>
      </c>
    </row>
    <row r="9" spans="1:12" x14ac:dyDescent="0.2">
      <c r="A9" t="s">
        <v>22</v>
      </c>
      <c r="B9" t="s">
        <v>18</v>
      </c>
      <c r="C9" s="12">
        <v>25</v>
      </c>
      <c r="D9" s="12">
        <v>14</v>
      </c>
      <c r="E9" s="12">
        <v>25</v>
      </c>
      <c r="F9" s="12">
        <v>18</v>
      </c>
      <c r="G9" s="12">
        <v>10</v>
      </c>
      <c r="H9" s="12" t="s">
        <v>19</v>
      </c>
      <c r="I9" s="12" t="s">
        <v>19</v>
      </c>
      <c r="J9" s="12">
        <v>8</v>
      </c>
      <c r="K9" s="12" t="s">
        <v>19</v>
      </c>
    </row>
    <row r="10" spans="1:12" x14ac:dyDescent="0.2">
      <c r="A10" t="s">
        <v>23</v>
      </c>
      <c r="B10" t="s">
        <v>24</v>
      </c>
      <c r="C10" s="12">
        <v>12</v>
      </c>
      <c r="D10" s="12">
        <v>5</v>
      </c>
      <c r="E10" s="12">
        <v>41</v>
      </c>
      <c r="F10" s="12">
        <v>15</v>
      </c>
      <c r="G10" s="12">
        <v>6</v>
      </c>
      <c r="H10" s="12" t="s">
        <v>19</v>
      </c>
      <c r="I10" s="12" t="s">
        <v>19</v>
      </c>
      <c r="J10" s="12">
        <v>18</v>
      </c>
      <c r="K10" s="12">
        <v>0</v>
      </c>
    </row>
    <row r="11" spans="1:12" x14ac:dyDescent="0.2">
      <c r="A11" t="s">
        <v>23</v>
      </c>
      <c r="B11" t="s">
        <v>25</v>
      </c>
      <c r="C11" s="12">
        <v>10</v>
      </c>
      <c r="D11" s="12">
        <v>6</v>
      </c>
      <c r="E11" s="12">
        <v>18</v>
      </c>
      <c r="F11" s="12">
        <v>17</v>
      </c>
      <c r="G11" s="12">
        <v>28</v>
      </c>
      <c r="H11" s="12">
        <v>5</v>
      </c>
      <c r="I11" s="12" t="s">
        <v>19</v>
      </c>
      <c r="J11" s="12">
        <v>13</v>
      </c>
      <c r="K11" s="12" t="s">
        <v>19</v>
      </c>
    </row>
    <row r="12" spans="1:12" x14ac:dyDescent="0.2">
      <c r="A12" t="s">
        <v>23</v>
      </c>
      <c r="B12" t="s">
        <v>18</v>
      </c>
      <c r="C12" s="12">
        <v>11</v>
      </c>
      <c r="D12" s="12">
        <v>5</v>
      </c>
      <c r="E12" s="12">
        <v>32</v>
      </c>
      <c r="F12" s="12">
        <v>16</v>
      </c>
      <c r="G12" s="12">
        <v>14</v>
      </c>
      <c r="H12" s="12" t="s">
        <v>19</v>
      </c>
      <c r="I12" s="12" t="s">
        <v>19</v>
      </c>
      <c r="J12" s="12">
        <v>16</v>
      </c>
      <c r="K12" s="12">
        <v>0</v>
      </c>
    </row>
    <row r="13" spans="1:12" x14ac:dyDescent="0.2">
      <c r="A13" t="s">
        <v>26</v>
      </c>
      <c r="B13" t="s">
        <v>24</v>
      </c>
      <c r="C13" s="12">
        <v>24</v>
      </c>
      <c r="D13" s="12">
        <v>8</v>
      </c>
      <c r="E13" s="12">
        <v>27</v>
      </c>
      <c r="F13" s="12">
        <v>15</v>
      </c>
      <c r="G13" s="12">
        <v>22</v>
      </c>
      <c r="H13" s="12">
        <v>0</v>
      </c>
      <c r="I13" s="12" t="s">
        <v>19</v>
      </c>
      <c r="J13" s="12">
        <v>5</v>
      </c>
      <c r="K13" s="12" t="s">
        <v>19</v>
      </c>
    </row>
    <row r="14" spans="1:12" x14ac:dyDescent="0.2">
      <c r="A14" t="s">
        <v>26</v>
      </c>
      <c r="B14" t="s">
        <v>25</v>
      </c>
      <c r="C14" s="12">
        <v>23</v>
      </c>
      <c r="D14" s="12">
        <v>1</v>
      </c>
      <c r="E14" s="12">
        <v>28</v>
      </c>
      <c r="F14" s="12">
        <v>13</v>
      </c>
      <c r="G14" s="12">
        <v>25</v>
      </c>
      <c r="H14" s="12" t="s">
        <v>19</v>
      </c>
      <c r="I14" s="12" t="s">
        <v>19</v>
      </c>
      <c r="J14" s="12">
        <v>10</v>
      </c>
      <c r="K14" s="12" t="s">
        <v>19</v>
      </c>
    </row>
    <row r="15" spans="1:12" x14ac:dyDescent="0.2">
      <c r="A15" t="s">
        <v>26</v>
      </c>
      <c r="B15" t="s">
        <v>18</v>
      </c>
      <c r="C15" s="12">
        <v>23</v>
      </c>
      <c r="D15" s="12">
        <v>7</v>
      </c>
      <c r="E15" s="12">
        <v>27</v>
      </c>
      <c r="F15" s="12">
        <v>15</v>
      </c>
      <c r="G15" s="12">
        <v>22</v>
      </c>
      <c r="H15" s="12">
        <v>0</v>
      </c>
      <c r="I15" s="12" t="s">
        <v>19</v>
      </c>
      <c r="J15" s="12">
        <v>5</v>
      </c>
      <c r="K15" s="12" t="s">
        <v>19</v>
      </c>
    </row>
    <row r="16" spans="1:12" x14ac:dyDescent="0.2">
      <c r="A16" t="s">
        <v>27</v>
      </c>
      <c r="B16" t="s">
        <v>18</v>
      </c>
      <c r="C16" s="12">
        <v>14</v>
      </c>
      <c r="D16" s="12">
        <v>10</v>
      </c>
      <c r="E16" s="12">
        <v>30</v>
      </c>
      <c r="F16" s="12">
        <v>32</v>
      </c>
      <c r="G16" s="12">
        <v>10</v>
      </c>
      <c r="H16" s="12">
        <v>0</v>
      </c>
      <c r="I16" s="12">
        <v>0</v>
      </c>
      <c r="J16" s="12" t="s">
        <v>19</v>
      </c>
      <c r="K16" s="12" t="s">
        <v>19</v>
      </c>
    </row>
    <row r="17" spans="1:11" x14ac:dyDescent="0.2">
      <c r="A17" t="s">
        <v>28</v>
      </c>
      <c r="B17" t="s">
        <v>18</v>
      </c>
      <c r="C17" s="12">
        <v>16</v>
      </c>
      <c r="D17" s="12">
        <v>12</v>
      </c>
      <c r="E17" s="12">
        <v>27</v>
      </c>
      <c r="F17" s="12">
        <v>28</v>
      </c>
      <c r="G17" s="12">
        <v>9</v>
      </c>
      <c r="H17" s="12">
        <v>3</v>
      </c>
      <c r="I17" s="12">
        <v>0</v>
      </c>
      <c r="J17" s="12">
        <v>5</v>
      </c>
      <c r="K17" s="12">
        <v>1</v>
      </c>
    </row>
    <row r="18" spans="1:11" x14ac:dyDescent="0.2">
      <c r="A18" t="s">
        <v>29</v>
      </c>
      <c r="B18" t="s">
        <v>24</v>
      </c>
      <c r="C18" s="12">
        <v>14</v>
      </c>
      <c r="D18" s="12">
        <v>10</v>
      </c>
      <c r="E18" s="12">
        <v>28</v>
      </c>
      <c r="F18" s="12">
        <v>20</v>
      </c>
      <c r="G18" s="12" t="s">
        <v>19</v>
      </c>
      <c r="H18" s="12">
        <v>0</v>
      </c>
      <c r="I18" s="12">
        <v>0</v>
      </c>
      <c r="J18" s="12">
        <v>19</v>
      </c>
      <c r="K18" s="12" t="s">
        <v>19</v>
      </c>
    </row>
    <row r="19" spans="1:11" x14ac:dyDescent="0.2">
      <c r="A19" t="s">
        <v>29</v>
      </c>
      <c r="B19" t="s">
        <v>25</v>
      </c>
      <c r="C19" s="12">
        <v>16</v>
      </c>
      <c r="D19" s="12">
        <v>4</v>
      </c>
      <c r="E19" s="12">
        <v>19</v>
      </c>
      <c r="F19" s="12">
        <v>4</v>
      </c>
      <c r="G19" s="12">
        <v>25</v>
      </c>
      <c r="H19" s="12">
        <v>4</v>
      </c>
      <c r="I19" s="12" t="s">
        <v>19</v>
      </c>
      <c r="J19" s="12">
        <v>25</v>
      </c>
      <c r="K19" s="12" t="s">
        <v>19</v>
      </c>
    </row>
    <row r="20" spans="1:11" x14ac:dyDescent="0.2">
      <c r="A20" t="s">
        <v>29</v>
      </c>
      <c r="B20" t="s">
        <v>18</v>
      </c>
      <c r="C20" s="12">
        <v>15</v>
      </c>
      <c r="D20" s="12">
        <v>9</v>
      </c>
      <c r="E20" s="12">
        <v>26</v>
      </c>
      <c r="F20" s="12">
        <v>16</v>
      </c>
      <c r="G20" s="12">
        <v>12</v>
      </c>
      <c r="H20" s="12">
        <v>1</v>
      </c>
      <c r="I20" s="12" t="s">
        <v>19</v>
      </c>
      <c r="J20" s="12">
        <v>20</v>
      </c>
      <c r="K20" s="12" t="s">
        <v>19</v>
      </c>
    </row>
    <row r="21" spans="1:11" x14ac:dyDescent="0.2">
      <c r="A21" t="s">
        <v>30</v>
      </c>
      <c r="B21" t="s">
        <v>18</v>
      </c>
      <c r="C21" s="12">
        <v>0</v>
      </c>
      <c r="D21" s="12" t="s">
        <v>19</v>
      </c>
      <c r="E21" s="12">
        <v>3</v>
      </c>
      <c r="F21" s="12" t="s">
        <v>19</v>
      </c>
      <c r="G21" s="12">
        <v>36</v>
      </c>
      <c r="H21" s="12" t="s">
        <v>19</v>
      </c>
      <c r="I21" s="12" t="s">
        <v>19</v>
      </c>
      <c r="J21" s="12">
        <v>59</v>
      </c>
      <c r="K21" s="12" t="s">
        <v>19</v>
      </c>
    </row>
    <row r="22" spans="1:11" x14ac:dyDescent="0.2">
      <c r="A22" t="s">
        <v>31</v>
      </c>
      <c r="B22" t="s">
        <v>24</v>
      </c>
      <c r="C22" s="12">
        <v>23</v>
      </c>
      <c r="D22" s="12">
        <v>3</v>
      </c>
      <c r="E22" s="12">
        <v>41</v>
      </c>
      <c r="F22" s="12">
        <v>14</v>
      </c>
      <c r="G22" s="12">
        <v>10</v>
      </c>
      <c r="H22" s="12">
        <v>3</v>
      </c>
      <c r="I22" s="12">
        <v>0</v>
      </c>
      <c r="J22" s="12">
        <v>6</v>
      </c>
      <c r="K22" s="12">
        <v>0</v>
      </c>
    </row>
    <row r="23" spans="1:11" x14ac:dyDescent="0.2">
      <c r="A23" t="s">
        <v>31</v>
      </c>
      <c r="B23" t="s">
        <v>25</v>
      </c>
      <c r="C23" s="12">
        <v>8</v>
      </c>
      <c r="D23" s="12">
        <v>6</v>
      </c>
      <c r="E23" s="12">
        <v>9</v>
      </c>
      <c r="F23" s="12">
        <v>10</v>
      </c>
      <c r="G23" s="12">
        <v>38</v>
      </c>
      <c r="H23" s="12" t="s">
        <v>19</v>
      </c>
      <c r="I23" s="12">
        <v>0</v>
      </c>
      <c r="J23" s="12">
        <v>25</v>
      </c>
      <c r="K23" s="12" t="s">
        <v>19</v>
      </c>
    </row>
    <row r="24" spans="1:11" x14ac:dyDescent="0.2">
      <c r="A24" t="s">
        <v>31</v>
      </c>
      <c r="B24" t="s">
        <v>18</v>
      </c>
      <c r="C24" s="12">
        <v>19</v>
      </c>
      <c r="D24" s="12">
        <v>4</v>
      </c>
      <c r="E24" s="12">
        <v>34</v>
      </c>
      <c r="F24" s="12">
        <v>13</v>
      </c>
      <c r="G24" s="12">
        <v>17</v>
      </c>
      <c r="H24" s="12">
        <v>3</v>
      </c>
      <c r="I24" s="12">
        <v>0</v>
      </c>
      <c r="J24" s="12">
        <v>10</v>
      </c>
      <c r="K24" s="12">
        <v>0</v>
      </c>
    </row>
    <row r="25" spans="1:1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2">
      <c r="A26" s="18" t="s">
        <v>179</v>
      </c>
    </row>
    <row r="27" spans="1:11" x14ac:dyDescent="0.2">
      <c r="A27" s="18" t="s">
        <v>180</v>
      </c>
    </row>
    <row r="28" spans="1:11" x14ac:dyDescent="0.2">
      <c r="A28" s="9" t="s">
        <v>33</v>
      </c>
    </row>
    <row r="30" spans="1:11" x14ac:dyDescent="0.2">
      <c r="A30" s="8" t="s">
        <v>111</v>
      </c>
    </row>
    <row r="32" spans="1:11" ht="15.75" x14ac:dyDescent="0.2">
      <c r="A32" s="22" t="s">
        <v>181</v>
      </c>
    </row>
    <row r="33" spans="1:9" x14ac:dyDescent="0.2">
      <c r="A33" s="5" t="s">
        <v>11</v>
      </c>
    </row>
    <row r="35" spans="1:9" x14ac:dyDescent="0.2">
      <c r="A35" s="31" t="s">
        <v>12</v>
      </c>
      <c r="B35" s="31" t="s">
        <v>13</v>
      </c>
      <c r="C35" s="31" t="s">
        <v>92</v>
      </c>
      <c r="D35" s="31" t="s">
        <v>92</v>
      </c>
      <c r="E35" s="31" t="s">
        <v>92</v>
      </c>
      <c r="F35" s="31" t="s">
        <v>92</v>
      </c>
      <c r="G35" s="31" t="s">
        <v>93</v>
      </c>
      <c r="H35" s="31" t="s">
        <v>94</v>
      </c>
      <c r="I35" s="31" t="s">
        <v>86</v>
      </c>
    </row>
    <row r="36" spans="1:9" ht="45" x14ac:dyDescent="0.2">
      <c r="A36" s="31" t="s">
        <v>12</v>
      </c>
      <c r="B36" s="31" t="s">
        <v>13</v>
      </c>
      <c r="C36" s="1" t="s">
        <v>95</v>
      </c>
      <c r="D36" s="1" t="s">
        <v>163</v>
      </c>
      <c r="E36" s="1" t="s">
        <v>164</v>
      </c>
      <c r="F36" s="1" t="s">
        <v>96</v>
      </c>
      <c r="G36" s="31" t="s">
        <v>93</v>
      </c>
      <c r="H36" s="31" t="s">
        <v>94</v>
      </c>
      <c r="I36" s="31" t="s">
        <v>86</v>
      </c>
    </row>
    <row r="37" spans="1:9" x14ac:dyDescent="0.2">
      <c r="A37" t="s">
        <v>17</v>
      </c>
      <c r="B37" t="s">
        <v>18</v>
      </c>
      <c r="C37" s="16" t="s">
        <v>19</v>
      </c>
      <c r="D37" s="16" t="s">
        <v>19</v>
      </c>
      <c r="E37" s="16" t="s">
        <v>19</v>
      </c>
      <c r="F37" s="16" t="s">
        <v>19</v>
      </c>
      <c r="G37" s="16" t="s">
        <v>19</v>
      </c>
      <c r="H37" s="16" t="s">
        <v>19</v>
      </c>
      <c r="I37" s="16" t="s">
        <v>19</v>
      </c>
    </row>
    <row r="38" spans="1:9" x14ac:dyDescent="0.2">
      <c r="A38" t="s">
        <v>20</v>
      </c>
      <c r="B38" t="s">
        <v>18</v>
      </c>
      <c r="C38" s="16" t="s">
        <v>19</v>
      </c>
      <c r="D38" s="16" t="s">
        <v>19</v>
      </c>
      <c r="E38" s="16" t="s">
        <v>19</v>
      </c>
      <c r="F38" s="16" t="s">
        <v>19</v>
      </c>
      <c r="G38" s="16" t="s">
        <v>19</v>
      </c>
      <c r="H38" s="16" t="s">
        <v>19</v>
      </c>
      <c r="I38" s="16" t="s">
        <v>19</v>
      </c>
    </row>
    <row r="39" spans="1:9" x14ac:dyDescent="0.2">
      <c r="A39" t="s">
        <v>21</v>
      </c>
      <c r="B39" t="s">
        <v>18</v>
      </c>
      <c r="C39" s="16">
        <v>0</v>
      </c>
      <c r="D39" s="16">
        <v>91</v>
      </c>
      <c r="E39" s="16">
        <v>0</v>
      </c>
      <c r="F39" s="16">
        <v>7</v>
      </c>
      <c r="G39" s="16">
        <v>8</v>
      </c>
      <c r="H39" s="16">
        <v>1</v>
      </c>
      <c r="I39" s="16">
        <v>0</v>
      </c>
    </row>
    <row r="40" spans="1:9" x14ac:dyDescent="0.2">
      <c r="A40" t="s">
        <v>22</v>
      </c>
      <c r="B40" t="s">
        <v>18</v>
      </c>
      <c r="C40" s="16" t="s">
        <v>19</v>
      </c>
      <c r="D40" s="16" t="s">
        <v>19</v>
      </c>
      <c r="E40" s="16" t="s">
        <v>19</v>
      </c>
      <c r="F40" s="16" t="s">
        <v>19</v>
      </c>
      <c r="G40" s="16" t="s">
        <v>19</v>
      </c>
      <c r="H40" s="16" t="s">
        <v>19</v>
      </c>
      <c r="I40" s="16" t="s">
        <v>19</v>
      </c>
    </row>
    <row r="41" spans="1:9" x14ac:dyDescent="0.2">
      <c r="A41" t="s">
        <v>23</v>
      </c>
      <c r="B41" t="s">
        <v>24</v>
      </c>
      <c r="C41" s="16">
        <v>0</v>
      </c>
      <c r="D41" s="16">
        <v>52</v>
      </c>
      <c r="E41" s="16">
        <v>12</v>
      </c>
      <c r="F41" s="16">
        <v>9</v>
      </c>
      <c r="G41" s="16">
        <v>13</v>
      </c>
      <c r="H41" s="16">
        <v>18</v>
      </c>
      <c r="I41" s="16">
        <v>6</v>
      </c>
    </row>
    <row r="42" spans="1:9" x14ac:dyDescent="0.2">
      <c r="A42" t="s">
        <v>23</v>
      </c>
      <c r="B42" t="s">
        <v>25</v>
      </c>
      <c r="C42" s="16">
        <v>0</v>
      </c>
      <c r="D42" s="16">
        <v>72</v>
      </c>
      <c r="E42" s="16">
        <v>17</v>
      </c>
      <c r="F42" s="16" t="s">
        <v>19</v>
      </c>
      <c r="G42" s="16">
        <v>8</v>
      </c>
      <c r="H42" s="16">
        <v>2</v>
      </c>
      <c r="I42" s="16" t="s">
        <v>19</v>
      </c>
    </row>
    <row r="43" spans="1:9" x14ac:dyDescent="0.2">
      <c r="A43" t="s">
        <v>23</v>
      </c>
      <c r="B43" t="s">
        <v>18</v>
      </c>
      <c r="C43" s="16">
        <v>0</v>
      </c>
      <c r="D43" s="16">
        <v>59</v>
      </c>
      <c r="E43" s="16">
        <v>14</v>
      </c>
      <c r="F43" s="16">
        <v>12</v>
      </c>
      <c r="G43" s="16">
        <v>11</v>
      </c>
      <c r="H43" s="16">
        <v>12</v>
      </c>
      <c r="I43" s="16">
        <v>5</v>
      </c>
    </row>
    <row r="44" spans="1:9" x14ac:dyDescent="0.2">
      <c r="A44" t="s">
        <v>26</v>
      </c>
      <c r="B44" t="s">
        <v>24</v>
      </c>
      <c r="C44" s="16">
        <v>0</v>
      </c>
      <c r="D44" s="16">
        <v>53</v>
      </c>
      <c r="E44" s="16">
        <v>26</v>
      </c>
      <c r="F44" s="16">
        <v>0</v>
      </c>
      <c r="G44" s="16" t="s">
        <v>19</v>
      </c>
      <c r="H44" s="16">
        <v>20</v>
      </c>
      <c r="I44" s="16" t="s">
        <v>19</v>
      </c>
    </row>
    <row r="45" spans="1:9" x14ac:dyDescent="0.2">
      <c r="A45" t="s">
        <v>26</v>
      </c>
      <c r="B45" t="s">
        <v>25</v>
      </c>
      <c r="C45" s="16" t="s">
        <v>19</v>
      </c>
      <c r="D45" s="16" t="s">
        <v>19</v>
      </c>
      <c r="E45" s="16" t="s">
        <v>19</v>
      </c>
      <c r="F45" s="16" t="s">
        <v>19</v>
      </c>
      <c r="G45" s="16" t="s">
        <v>19</v>
      </c>
      <c r="H45" s="16" t="s">
        <v>19</v>
      </c>
      <c r="I45" s="16" t="s">
        <v>19</v>
      </c>
    </row>
    <row r="46" spans="1:9" x14ac:dyDescent="0.2">
      <c r="A46" t="s">
        <v>26</v>
      </c>
      <c r="B46" t="s">
        <v>18</v>
      </c>
      <c r="C46" s="16">
        <v>0</v>
      </c>
      <c r="D46" s="16">
        <v>53</v>
      </c>
      <c r="E46" s="16">
        <v>26</v>
      </c>
      <c r="F46" s="16">
        <v>0</v>
      </c>
      <c r="G46" s="16" t="s">
        <v>19</v>
      </c>
      <c r="H46" s="16">
        <v>20</v>
      </c>
      <c r="I46" s="16">
        <v>0</v>
      </c>
    </row>
    <row r="47" spans="1:9" x14ac:dyDescent="0.2">
      <c r="A47" t="s">
        <v>27</v>
      </c>
      <c r="B47" t="s">
        <v>18</v>
      </c>
      <c r="C47" s="16">
        <v>0</v>
      </c>
      <c r="D47" s="16">
        <v>45</v>
      </c>
      <c r="E47" s="16">
        <v>42</v>
      </c>
      <c r="F47" s="16">
        <v>0</v>
      </c>
      <c r="G47" s="16">
        <v>5</v>
      </c>
      <c r="H47" s="16">
        <v>5</v>
      </c>
      <c r="I47" s="16">
        <v>3</v>
      </c>
    </row>
    <row r="48" spans="1:9" x14ac:dyDescent="0.2">
      <c r="A48" t="s">
        <v>28</v>
      </c>
      <c r="B48" t="s">
        <v>18</v>
      </c>
      <c r="C48" s="16">
        <v>0</v>
      </c>
      <c r="D48" s="16">
        <v>73</v>
      </c>
      <c r="E48" s="16">
        <v>1</v>
      </c>
      <c r="F48" s="16">
        <v>1</v>
      </c>
      <c r="G48" s="16">
        <v>4</v>
      </c>
      <c r="H48" s="16">
        <v>19</v>
      </c>
      <c r="I48" s="16">
        <v>1</v>
      </c>
    </row>
    <row r="49" spans="1:9" x14ac:dyDescent="0.2">
      <c r="A49" t="s">
        <v>29</v>
      </c>
      <c r="B49" t="s">
        <v>24</v>
      </c>
      <c r="C49" s="16">
        <v>0</v>
      </c>
      <c r="D49" s="16">
        <v>34</v>
      </c>
      <c r="E49" s="16">
        <v>39</v>
      </c>
      <c r="F49" s="16">
        <v>0</v>
      </c>
      <c r="G49" s="16">
        <v>13</v>
      </c>
      <c r="H49" s="16">
        <v>13</v>
      </c>
      <c r="I49" s="16">
        <v>2</v>
      </c>
    </row>
    <row r="50" spans="1:9" x14ac:dyDescent="0.2">
      <c r="A50" t="s">
        <v>29</v>
      </c>
      <c r="B50" t="s">
        <v>25</v>
      </c>
      <c r="C50" s="16" t="s">
        <v>19</v>
      </c>
      <c r="D50" s="16" t="s">
        <v>19</v>
      </c>
      <c r="E50" s="16" t="s">
        <v>19</v>
      </c>
      <c r="F50" s="16" t="s">
        <v>19</v>
      </c>
      <c r="G50" s="16" t="s">
        <v>19</v>
      </c>
      <c r="H50" s="16" t="s">
        <v>19</v>
      </c>
      <c r="I50" s="16" t="s">
        <v>19</v>
      </c>
    </row>
    <row r="51" spans="1:9" x14ac:dyDescent="0.2">
      <c r="A51" t="s">
        <v>29</v>
      </c>
      <c r="B51" t="s">
        <v>18</v>
      </c>
      <c r="C51" s="16">
        <v>0</v>
      </c>
      <c r="D51" s="16">
        <v>24</v>
      </c>
      <c r="E51" s="16">
        <v>25</v>
      </c>
      <c r="F51" s="16">
        <v>0</v>
      </c>
      <c r="G51" s="16">
        <v>8</v>
      </c>
      <c r="H51" s="16">
        <v>41</v>
      </c>
      <c r="I51" s="16">
        <v>1</v>
      </c>
    </row>
    <row r="52" spans="1:9" x14ac:dyDescent="0.2">
      <c r="A52" t="s">
        <v>31</v>
      </c>
      <c r="B52" t="s">
        <v>24</v>
      </c>
      <c r="C52" s="16">
        <v>0</v>
      </c>
      <c r="D52" s="16">
        <v>54</v>
      </c>
      <c r="E52" s="16">
        <v>26</v>
      </c>
      <c r="F52" s="16">
        <v>3</v>
      </c>
      <c r="G52" s="16">
        <v>8</v>
      </c>
      <c r="H52" s="16">
        <v>9</v>
      </c>
      <c r="I52" s="16">
        <v>0</v>
      </c>
    </row>
    <row r="53" spans="1:9" x14ac:dyDescent="0.2">
      <c r="A53" t="s">
        <v>31</v>
      </c>
      <c r="B53" t="s">
        <v>25</v>
      </c>
      <c r="C53" s="16" t="s">
        <v>19</v>
      </c>
      <c r="D53" s="16" t="s">
        <v>19</v>
      </c>
      <c r="E53" s="16" t="s">
        <v>19</v>
      </c>
      <c r="F53" s="16" t="s">
        <v>19</v>
      </c>
      <c r="G53" s="16" t="s">
        <v>19</v>
      </c>
      <c r="H53" s="16" t="s">
        <v>19</v>
      </c>
      <c r="I53" s="16" t="s">
        <v>19</v>
      </c>
    </row>
    <row r="54" spans="1:9" x14ac:dyDescent="0.2">
      <c r="A54" t="s">
        <v>31</v>
      </c>
      <c r="B54" t="s">
        <v>18</v>
      </c>
      <c r="C54" s="16">
        <v>0</v>
      </c>
      <c r="D54" s="16">
        <v>54</v>
      </c>
      <c r="E54" s="16">
        <v>26</v>
      </c>
      <c r="F54" s="16">
        <v>3</v>
      </c>
      <c r="G54" s="16">
        <v>8</v>
      </c>
      <c r="H54" s="16">
        <v>9</v>
      </c>
      <c r="I54" s="16">
        <v>0</v>
      </c>
    </row>
    <row r="55" spans="1:9" x14ac:dyDescent="0.2">
      <c r="A55" s="15"/>
      <c r="B55" s="15"/>
      <c r="C55" s="15"/>
      <c r="D55" s="15"/>
      <c r="E55" s="15"/>
      <c r="F55" s="15"/>
      <c r="G55" s="15"/>
      <c r="H55" s="15"/>
      <c r="I55" s="15"/>
    </row>
    <row r="56" spans="1:9" x14ac:dyDescent="0.2">
      <c r="A56" s="18" t="s">
        <v>182</v>
      </c>
    </row>
    <row r="57" spans="1:9" x14ac:dyDescent="0.2">
      <c r="A57" s="8" t="s">
        <v>97</v>
      </c>
    </row>
    <row r="58" spans="1:9" x14ac:dyDescent="0.2">
      <c r="A58" s="9" t="s">
        <v>33</v>
      </c>
    </row>
    <row r="60" spans="1:9" x14ac:dyDescent="0.2">
      <c r="A60" s="8" t="s">
        <v>111</v>
      </c>
    </row>
    <row r="61" spans="1:9" x14ac:dyDescent="0.2">
      <c r="A61" s="8" t="s">
        <v>165</v>
      </c>
    </row>
    <row r="62" spans="1:9" x14ac:dyDescent="0.2">
      <c r="A62" s="8" t="s">
        <v>166</v>
      </c>
    </row>
  </sheetData>
  <mergeCells count="14">
    <mergeCell ref="I4:I5"/>
    <mergeCell ref="J4:J5"/>
    <mergeCell ref="K4:K5"/>
    <mergeCell ref="A4:A5"/>
    <mergeCell ref="B4:B5"/>
    <mergeCell ref="C4:F4"/>
    <mergeCell ref="G4:G5"/>
    <mergeCell ref="H4:H5"/>
    <mergeCell ref="I35:I36"/>
    <mergeCell ref="A35:A36"/>
    <mergeCell ref="B35:B36"/>
    <mergeCell ref="C35:F35"/>
    <mergeCell ref="G35:G36"/>
    <mergeCell ref="H35:H36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0"/>
  <sheetViews>
    <sheetView topLeftCell="A28" workbookViewId="0">
      <selection activeCell="E56" sqref="E56"/>
    </sheetView>
  </sheetViews>
  <sheetFormatPr baseColWidth="10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4" t="s">
        <v>98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15" x14ac:dyDescent="0.2">
      <c r="A4" s="1" t="s">
        <v>12</v>
      </c>
      <c r="B4" s="1" t="s">
        <v>13</v>
      </c>
      <c r="C4" s="1" t="s">
        <v>15</v>
      </c>
    </row>
    <row r="5" spans="1:12" x14ac:dyDescent="0.2">
      <c r="A5" t="s">
        <v>17</v>
      </c>
      <c r="B5" t="s">
        <v>18</v>
      </c>
      <c r="C5" s="17">
        <v>8</v>
      </c>
    </row>
    <row r="6" spans="1:12" x14ac:dyDescent="0.2">
      <c r="A6" t="s">
        <v>20</v>
      </c>
      <c r="B6" t="s">
        <v>18</v>
      </c>
      <c r="C6" s="17">
        <v>17</v>
      </c>
    </row>
    <row r="7" spans="1:12" x14ac:dyDescent="0.2">
      <c r="A7" t="s">
        <v>21</v>
      </c>
      <c r="B7" t="s">
        <v>18</v>
      </c>
      <c r="C7" s="17">
        <v>7</v>
      </c>
    </row>
    <row r="8" spans="1:12" x14ac:dyDescent="0.2">
      <c r="A8" t="s">
        <v>22</v>
      </c>
      <c r="B8" t="s">
        <v>18</v>
      </c>
      <c r="C8" s="17">
        <v>8</v>
      </c>
    </row>
    <row r="9" spans="1:12" x14ac:dyDescent="0.2">
      <c r="A9" t="s">
        <v>23</v>
      </c>
      <c r="B9" t="s">
        <v>24</v>
      </c>
      <c r="C9" s="17">
        <v>4</v>
      </c>
    </row>
    <row r="10" spans="1:12" x14ac:dyDescent="0.2">
      <c r="A10" t="s">
        <v>23</v>
      </c>
      <c r="B10" t="s">
        <v>25</v>
      </c>
      <c r="C10" s="17">
        <v>3</v>
      </c>
    </row>
    <row r="11" spans="1:12" x14ac:dyDescent="0.2">
      <c r="A11" t="s">
        <v>23</v>
      </c>
      <c r="B11" t="s">
        <v>18</v>
      </c>
      <c r="C11" s="17">
        <v>4</v>
      </c>
    </row>
    <row r="12" spans="1:12" x14ac:dyDescent="0.2">
      <c r="A12" t="s">
        <v>26</v>
      </c>
      <c r="B12" t="s">
        <v>24</v>
      </c>
      <c r="C12" s="17">
        <v>12</v>
      </c>
    </row>
    <row r="13" spans="1:12" x14ac:dyDescent="0.2">
      <c r="A13" t="s">
        <v>26</v>
      </c>
      <c r="B13" t="s">
        <v>25</v>
      </c>
      <c r="C13" s="17">
        <v>1</v>
      </c>
    </row>
    <row r="14" spans="1:12" x14ac:dyDescent="0.2">
      <c r="A14" t="s">
        <v>26</v>
      </c>
      <c r="B14" t="s">
        <v>18</v>
      </c>
      <c r="C14" s="17">
        <v>11</v>
      </c>
    </row>
    <row r="15" spans="1:12" x14ac:dyDescent="0.2">
      <c r="A15" t="s">
        <v>27</v>
      </c>
      <c r="B15" t="s">
        <v>18</v>
      </c>
      <c r="C15" s="17">
        <v>33</v>
      </c>
    </row>
    <row r="16" spans="1:12" x14ac:dyDescent="0.2">
      <c r="A16" t="s">
        <v>28</v>
      </c>
      <c r="B16" t="s">
        <v>18</v>
      </c>
      <c r="C16" s="17">
        <v>17</v>
      </c>
    </row>
    <row r="17" spans="1:9" x14ac:dyDescent="0.2">
      <c r="A17" t="s">
        <v>29</v>
      </c>
      <c r="B17" t="s">
        <v>24</v>
      </c>
      <c r="C17" s="17">
        <v>3</v>
      </c>
    </row>
    <row r="18" spans="1:9" x14ac:dyDescent="0.2">
      <c r="A18" t="s">
        <v>29</v>
      </c>
      <c r="B18" t="s">
        <v>25</v>
      </c>
      <c r="C18" s="17">
        <v>0</v>
      </c>
    </row>
    <row r="19" spans="1:9" x14ac:dyDescent="0.2">
      <c r="A19" t="s">
        <v>29</v>
      </c>
      <c r="B19" t="s">
        <v>18</v>
      </c>
      <c r="C19" s="17">
        <v>3</v>
      </c>
    </row>
    <row r="20" spans="1:9" x14ac:dyDescent="0.2">
      <c r="A20" t="s">
        <v>30</v>
      </c>
      <c r="B20" t="s">
        <v>18</v>
      </c>
      <c r="C20" s="14" t="s">
        <v>19</v>
      </c>
    </row>
    <row r="21" spans="1:9" x14ac:dyDescent="0.2">
      <c r="A21" t="s">
        <v>31</v>
      </c>
      <c r="B21" t="s">
        <v>24</v>
      </c>
      <c r="C21" s="17">
        <v>9</v>
      </c>
    </row>
    <row r="22" spans="1:9" x14ac:dyDescent="0.2">
      <c r="A22" t="s">
        <v>31</v>
      </c>
      <c r="B22" t="s">
        <v>25</v>
      </c>
      <c r="C22" s="17">
        <v>1</v>
      </c>
    </row>
    <row r="23" spans="1:9" x14ac:dyDescent="0.2">
      <c r="A23" t="s">
        <v>31</v>
      </c>
      <c r="B23" t="s">
        <v>18</v>
      </c>
      <c r="C23" s="17">
        <v>7</v>
      </c>
    </row>
    <row r="24" spans="1:9" x14ac:dyDescent="0.2">
      <c r="A24" s="15"/>
      <c r="B24" s="15"/>
      <c r="C24" s="15"/>
    </row>
    <row r="25" spans="1:9" x14ac:dyDescent="0.2">
      <c r="A25" s="18" t="s">
        <v>189</v>
      </c>
    </row>
    <row r="26" spans="1:9" x14ac:dyDescent="0.2">
      <c r="A26" s="8" t="s">
        <v>99</v>
      </c>
    </row>
    <row r="27" spans="1:9" x14ac:dyDescent="0.2">
      <c r="A27" s="9" t="s">
        <v>33</v>
      </c>
    </row>
    <row r="29" spans="1:9" ht="15.75" x14ac:dyDescent="0.2">
      <c r="A29" s="4" t="s">
        <v>167</v>
      </c>
    </row>
    <row r="30" spans="1:9" x14ac:dyDescent="0.2">
      <c r="A30" s="5" t="s">
        <v>11</v>
      </c>
    </row>
    <row r="32" spans="1:9" ht="12.75" customHeight="1" x14ac:dyDescent="0.2">
      <c r="A32" s="31" t="s">
        <v>12</v>
      </c>
      <c r="B32" s="31" t="s">
        <v>13</v>
      </c>
      <c r="C32" s="31" t="s">
        <v>92</v>
      </c>
      <c r="D32" s="31" t="s">
        <v>92</v>
      </c>
      <c r="E32" s="31" t="s">
        <v>92</v>
      </c>
      <c r="F32" s="31" t="s">
        <v>92</v>
      </c>
      <c r="G32" s="31" t="s">
        <v>93</v>
      </c>
      <c r="H32" s="31" t="s">
        <v>94</v>
      </c>
      <c r="I32" s="31" t="s">
        <v>86</v>
      </c>
    </row>
    <row r="33" spans="1:9" ht="45" x14ac:dyDescent="0.2">
      <c r="A33" s="31" t="s">
        <v>12</v>
      </c>
      <c r="B33" s="31" t="s">
        <v>13</v>
      </c>
      <c r="C33" s="1" t="s">
        <v>95</v>
      </c>
      <c r="D33" s="1" t="s">
        <v>163</v>
      </c>
      <c r="E33" s="1" t="s">
        <v>168</v>
      </c>
      <c r="F33" s="1" t="s">
        <v>96</v>
      </c>
      <c r="G33" s="31" t="s">
        <v>93</v>
      </c>
      <c r="H33" s="31" t="s">
        <v>94</v>
      </c>
      <c r="I33" s="31" t="s">
        <v>100</v>
      </c>
    </row>
    <row r="34" spans="1:9" x14ac:dyDescent="0.2">
      <c r="A34" t="s">
        <v>17</v>
      </c>
      <c r="B34" t="s">
        <v>18</v>
      </c>
      <c r="C34" s="16" t="s">
        <v>19</v>
      </c>
      <c r="D34" s="16">
        <v>75</v>
      </c>
      <c r="E34" s="16">
        <v>19</v>
      </c>
      <c r="F34" s="16">
        <v>1</v>
      </c>
      <c r="G34" s="16">
        <v>0</v>
      </c>
      <c r="H34" s="16" t="s">
        <v>19</v>
      </c>
      <c r="I34" s="16">
        <v>1</v>
      </c>
    </row>
    <row r="35" spans="1:9" x14ac:dyDescent="0.2">
      <c r="A35" t="s">
        <v>20</v>
      </c>
      <c r="B35" t="s">
        <v>18</v>
      </c>
      <c r="C35" s="16" t="s">
        <v>19</v>
      </c>
      <c r="D35" s="16" t="s">
        <v>19</v>
      </c>
      <c r="E35" s="16" t="s">
        <v>19</v>
      </c>
      <c r="F35" s="16" t="s">
        <v>19</v>
      </c>
      <c r="G35" s="16" t="s">
        <v>19</v>
      </c>
      <c r="H35" s="16" t="s">
        <v>19</v>
      </c>
      <c r="I35" s="16" t="s">
        <v>19</v>
      </c>
    </row>
    <row r="36" spans="1:9" x14ac:dyDescent="0.2">
      <c r="A36" t="s">
        <v>21</v>
      </c>
      <c r="B36" t="s">
        <v>18</v>
      </c>
      <c r="C36" s="16">
        <v>0</v>
      </c>
      <c r="D36" s="16">
        <v>87</v>
      </c>
      <c r="E36" s="16">
        <v>2</v>
      </c>
      <c r="F36" s="16">
        <v>5</v>
      </c>
      <c r="G36" s="16">
        <v>0</v>
      </c>
      <c r="H36" s="16">
        <v>4</v>
      </c>
      <c r="I36" s="16">
        <v>1</v>
      </c>
    </row>
    <row r="37" spans="1:9" x14ac:dyDescent="0.2">
      <c r="A37" t="s">
        <v>22</v>
      </c>
      <c r="B37" t="s">
        <v>18</v>
      </c>
      <c r="C37" s="16" t="s">
        <v>19</v>
      </c>
      <c r="D37" s="16" t="s">
        <v>19</v>
      </c>
      <c r="E37" s="16" t="s">
        <v>19</v>
      </c>
      <c r="F37" s="16" t="s">
        <v>19</v>
      </c>
      <c r="G37" s="16" t="s">
        <v>19</v>
      </c>
      <c r="H37" s="16" t="s">
        <v>19</v>
      </c>
      <c r="I37" s="16" t="s">
        <v>19</v>
      </c>
    </row>
    <row r="38" spans="1:9" x14ac:dyDescent="0.2">
      <c r="A38" t="s">
        <v>23</v>
      </c>
      <c r="B38" t="s">
        <v>24</v>
      </c>
      <c r="C38" s="16" t="s">
        <v>19</v>
      </c>
      <c r="D38" s="16" t="s">
        <v>19</v>
      </c>
      <c r="E38" s="16" t="s">
        <v>19</v>
      </c>
      <c r="F38" s="16" t="s">
        <v>19</v>
      </c>
      <c r="G38" s="16" t="s">
        <v>19</v>
      </c>
      <c r="H38" s="16" t="s">
        <v>19</v>
      </c>
      <c r="I38" s="16" t="s">
        <v>19</v>
      </c>
    </row>
    <row r="39" spans="1:9" x14ac:dyDescent="0.2">
      <c r="A39" t="s">
        <v>23</v>
      </c>
      <c r="B39" t="s">
        <v>25</v>
      </c>
      <c r="C39" s="16" t="s">
        <v>19</v>
      </c>
      <c r="D39" s="16" t="s">
        <v>19</v>
      </c>
      <c r="E39" s="16" t="s">
        <v>19</v>
      </c>
      <c r="F39" s="16" t="s">
        <v>19</v>
      </c>
      <c r="G39" s="16" t="s">
        <v>19</v>
      </c>
      <c r="H39" s="16" t="s">
        <v>19</v>
      </c>
      <c r="I39" s="16" t="s">
        <v>19</v>
      </c>
    </row>
    <row r="40" spans="1:9" x14ac:dyDescent="0.2">
      <c r="A40" t="s">
        <v>23</v>
      </c>
      <c r="B40" t="s">
        <v>18</v>
      </c>
      <c r="C40" s="16" t="s">
        <v>19</v>
      </c>
      <c r="D40" s="16" t="s">
        <v>19</v>
      </c>
      <c r="E40" s="16" t="s">
        <v>19</v>
      </c>
      <c r="F40" s="16" t="s">
        <v>19</v>
      </c>
      <c r="G40" s="16" t="s">
        <v>19</v>
      </c>
      <c r="H40" s="16" t="s">
        <v>19</v>
      </c>
      <c r="I40" s="16" t="s">
        <v>19</v>
      </c>
    </row>
    <row r="41" spans="1:9" x14ac:dyDescent="0.2">
      <c r="A41" t="s">
        <v>26</v>
      </c>
      <c r="B41" t="s">
        <v>24</v>
      </c>
      <c r="C41" s="16">
        <v>0</v>
      </c>
      <c r="D41" s="16">
        <v>99</v>
      </c>
      <c r="E41" s="16">
        <v>1</v>
      </c>
      <c r="F41" s="16">
        <v>0</v>
      </c>
      <c r="G41" s="16">
        <v>0</v>
      </c>
      <c r="H41" s="16">
        <v>0</v>
      </c>
      <c r="I41" s="16">
        <v>0</v>
      </c>
    </row>
    <row r="42" spans="1:9" x14ac:dyDescent="0.2">
      <c r="A42" t="s">
        <v>26</v>
      </c>
      <c r="B42" t="s">
        <v>25</v>
      </c>
      <c r="C42" s="16" t="s">
        <v>19</v>
      </c>
      <c r="D42" s="16" t="s">
        <v>19</v>
      </c>
      <c r="E42" s="16" t="s">
        <v>19</v>
      </c>
      <c r="F42" s="16" t="s">
        <v>19</v>
      </c>
      <c r="G42" s="16" t="s">
        <v>19</v>
      </c>
      <c r="H42" s="16" t="s">
        <v>19</v>
      </c>
      <c r="I42" s="16" t="s">
        <v>19</v>
      </c>
    </row>
    <row r="43" spans="1:9" x14ac:dyDescent="0.2">
      <c r="A43" t="s">
        <v>26</v>
      </c>
      <c r="B43" t="s">
        <v>18</v>
      </c>
      <c r="C43" s="16">
        <v>0</v>
      </c>
      <c r="D43" s="16">
        <v>99</v>
      </c>
      <c r="E43" s="16">
        <v>1</v>
      </c>
      <c r="F43" s="16">
        <v>0</v>
      </c>
      <c r="G43" s="16">
        <v>0</v>
      </c>
      <c r="H43" s="16">
        <v>0</v>
      </c>
      <c r="I43" s="16">
        <v>0</v>
      </c>
    </row>
    <row r="44" spans="1:9" x14ac:dyDescent="0.2">
      <c r="A44" t="s">
        <v>27</v>
      </c>
      <c r="B44" t="s">
        <v>18</v>
      </c>
      <c r="C44" s="16">
        <v>0</v>
      </c>
      <c r="D44" s="16">
        <v>89</v>
      </c>
      <c r="E44" s="16">
        <v>9</v>
      </c>
      <c r="F44" s="16">
        <v>2</v>
      </c>
      <c r="G44" s="16">
        <v>0</v>
      </c>
      <c r="H44" s="16">
        <v>1</v>
      </c>
      <c r="I44" s="16">
        <v>0</v>
      </c>
    </row>
    <row r="45" spans="1:9" x14ac:dyDescent="0.2">
      <c r="A45" t="s">
        <v>28</v>
      </c>
      <c r="B45" t="s">
        <v>18</v>
      </c>
      <c r="C45" s="16">
        <v>0</v>
      </c>
      <c r="D45" s="16">
        <v>94</v>
      </c>
      <c r="E45" s="16">
        <v>0</v>
      </c>
      <c r="F45" s="16">
        <v>0</v>
      </c>
      <c r="G45" s="16">
        <v>0</v>
      </c>
      <c r="H45" s="16">
        <v>3</v>
      </c>
      <c r="I45" s="16">
        <v>3</v>
      </c>
    </row>
    <row r="46" spans="1:9" x14ac:dyDescent="0.2">
      <c r="A46" t="s">
        <v>29</v>
      </c>
      <c r="B46" t="s">
        <v>24</v>
      </c>
      <c r="C46" s="16">
        <v>0</v>
      </c>
      <c r="D46" s="16">
        <v>77</v>
      </c>
      <c r="E46" s="16">
        <v>1</v>
      </c>
      <c r="F46" s="16">
        <v>20</v>
      </c>
      <c r="G46" s="16" t="s">
        <v>19</v>
      </c>
      <c r="H46" s="16">
        <v>0</v>
      </c>
      <c r="I46" s="16">
        <v>0</v>
      </c>
    </row>
    <row r="47" spans="1:9" x14ac:dyDescent="0.2">
      <c r="A47" t="s">
        <v>29</v>
      </c>
      <c r="B47" t="s">
        <v>25</v>
      </c>
      <c r="C47" s="16" t="s">
        <v>19</v>
      </c>
      <c r="D47" s="16" t="s">
        <v>19</v>
      </c>
      <c r="E47" s="16" t="s">
        <v>19</v>
      </c>
      <c r="F47" s="16" t="s">
        <v>19</v>
      </c>
      <c r="G47" s="16" t="s">
        <v>19</v>
      </c>
      <c r="H47" s="16" t="s">
        <v>19</v>
      </c>
      <c r="I47" s="16" t="s">
        <v>19</v>
      </c>
    </row>
    <row r="48" spans="1:9" x14ac:dyDescent="0.2">
      <c r="A48" t="s">
        <v>29</v>
      </c>
      <c r="B48" t="s">
        <v>18</v>
      </c>
      <c r="C48" s="16">
        <v>0</v>
      </c>
      <c r="D48" s="16">
        <v>77</v>
      </c>
      <c r="E48" s="16">
        <v>1</v>
      </c>
      <c r="F48" s="16">
        <v>20</v>
      </c>
      <c r="G48" s="16" t="s">
        <v>19</v>
      </c>
      <c r="H48" s="16">
        <v>0</v>
      </c>
      <c r="I48" s="16">
        <v>1</v>
      </c>
    </row>
    <row r="49" spans="1:9" x14ac:dyDescent="0.2">
      <c r="A49" t="s">
        <v>30</v>
      </c>
      <c r="B49" t="s">
        <v>18</v>
      </c>
      <c r="C49" s="16" t="s">
        <v>19</v>
      </c>
      <c r="D49" s="16" t="s">
        <v>19</v>
      </c>
      <c r="E49" s="16" t="s">
        <v>19</v>
      </c>
      <c r="F49" s="16" t="s">
        <v>19</v>
      </c>
      <c r="G49" s="16" t="s">
        <v>19</v>
      </c>
      <c r="H49" s="16" t="s">
        <v>19</v>
      </c>
      <c r="I49" s="16" t="s">
        <v>19</v>
      </c>
    </row>
    <row r="50" spans="1:9" x14ac:dyDescent="0.2">
      <c r="A50" t="s">
        <v>31</v>
      </c>
      <c r="B50" t="s">
        <v>24</v>
      </c>
      <c r="C50" s="16" t="s">
        <v>19</v>
      </c>
      <c r="D50" s="16" t="s">
        <v>19</v>
      </c>
      <c r="E50" s="16" t="s">
        <v>19</v>
      </c>
      <c r="F50" s="16" t="s">
        <v>19</v>
      </c>
      <c r="G50" s="16" t="s">
        <v>19</v>
      </c>
      <c r="H50" s="16" t="s">
        <v>19</v>
      </c>
      <c r="I50" s="16" t="s">
        <v>19</v>
      </c>
    </row>
    <row r="51" spans="1:9" x14ac:dyDescent="0.2">
      <c r="A51" t="s">
        <v>31</v>
      </c>
      <c r="B51" t="s">
        <v>25</v>
      </c>
      <c r="C51" s="16" t="s">
        <v>19</v>
      </c>
      <c r="D51" s="16" t="s">
        <v>19</v>
      </c>
      <c r="E51" s="16" t="s">
        <v>19</v>
      </c>
      <c r="F51" s="16" t="s">
        <v>19</v>
      </c>
      <c r="G51" s="16" t="s">
        <v>19</v>
      </c>
      <c r="H51" s="16" t="s">
        <v>19</v>
      </c>
      <c r="I51" s="16" t="s">
        <v>19</v>
      </c>
    </row>
    <row r="52" spans="1:9" x14ac:dyDescent="0.2">
      <c r="A52" t="s">
        <v>31</v>
      </c>
      <c r="B52" t="s">
        <v>18</v>
      </c>
      <c r="C52" s="16">
        <v>0</v>
      </c>
      <c r="D52" s="16">
        <v>73</v>
      </c>
      <c r="E52" s="16" t="s">
        <v>19</v>
      </c>
      <c r="F52" s="16" t="s">
        <v>19</v>
      </c>
      <c r="G52" s="16">
        <v>3</v>
      </c>
      <c r="H52" s="16">
        <v>10</v>
      </c>
      <c r="I52" s="16">
        <v>6</v>
      </c>
    </row>
    <row r="53" spans="1:9" x14ac:dyDescent="0.2">
      <c r="A53" s="15"/>
      <c r="B53" s="15"/>
      <c r="C53" s="15"/>
      <c r="D53" s="15"/>
      <c r="E53" s="15"/>
      <c r="F53" s="15"/>
      <c r="G53" s="15"/>
      <c r="H53" s="15"/>
      <c r="I53" s="15"/>
    </row>
    <row r="54" spans="1:9" x14ac:dyDescent="0.2">
      <c r="A54" s="18" t="s">
        <v>190</v>
      </c>
    </row>
    <row r="55" spans="1:9" x14ac:dyDescent="0.2">
      <c r="A55" s="8" t="s">
        <v>101</v>
      </c>
    </row>
    <row r="56" spans="1:9" x14ac:dyDescent="0.2">
      <c r="A56" s="9" t="s">
        <v>33</v>
      </c>
    </row>
    <row r="58" spans="1:9" x14ac:dyDescent="0.2">
      <c r="A58" s="8" t="s">
        <v>111</v>
      </c>
    </row>
    <row r="59" spans="1:9" x14ac:dyDescent="0.2">
      <c r="A59" s="18" t="s">
        <v>165</v>
      </c>
    </row>
    <row r="60" spans="1:9" x14ac:dyDescent="0.2">
      <c r="A60" s="8" t="s">
        <v>166</v>
      </c>
    </row>
  </sheetData>
  <mergeCells count="6">
    <mergeCell ref="I32:I33"/>
    <mergeCell ref="A32:A33"/>
    <mergeCell ref="B32:B33"/>
    <mergeCell ref="C32:F32"/>
    <mergeCell ref="G32:G33"/>
    <mergeCell ref="H32:H3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4"/>
  <sheetViews>
    <sheetView topLeftCell="A43" workbookViewId="0">
      <selection activeCell="A9" sqref="A9"/>
    </sheetView>
  </sheetViews>
  <sheetFormatPr baseColWidth="10" defaultRowHeight="12.75" x14ac:dyDescent="0.2"/>
  <cols>
    <col min="1" max="2" width="22.7109375" customWidth="1"/>
    <col min="3" max="11" width="14.7109375" customWidth="1"/>
  </cols>
  <sheetData>
    <row r="1" spans="1:12" ht="15.75" x14ac:dyDescent="0.2">
      <c r="A1" s="4" t="s">
        <v>102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60" x14ac:dyDescent="0.2">
      <c r="A4" s="1" t="s">
        <v>12</v>
      </c>
      <c r="B4" s="1" t="s">
        <v>13</v>
      </c>
      <c r="C4" s="1" t="s">
        <v>83</v>
      </c>
      <c r="D4" s="1" t="s">
        <v>103</v>
      </c>
      <c r="E4" s="1" t="s">
        <v>104</v>
      </c>
      <c r="F4" s="1" t="s">
        <v>183</v>
      </c>
      <c r="G4" s="1" t="s">
        <v>105</v>
      </c>
      <c r="H4" s="1" t="s">
        <v>106</v>
      </c>
      <c r="I4" s="1" t="s">
        <v>107</v>
      </c>
      <c r="J4" s="1" t="s">
        <v>108</v>
      </c>
      <c r="K4" s="11" t="s">
        <v>186</v>
      </c>
    </row>
    <row r="5" spans="1:12" x14ac:dyDescent="0.2">
      <c r="A5" t="s">
        <v>23</v>
      </c>
      <c r="B5" t="s">
        <v>109</v>
      </c>
      <c r="C5" s="13">
        <v>4</v>
      </c>
      <c r="D5" s="13">
        <v>43</v>
      </c>
      <c r="E5" s="13">
        <v>14</v>
      </c>
      <c r="F5" s="13">
        <v>12</v>
      </c>
      <c r="G5" s="13">
        <v>16</v>
      </c>
      <c r="H5" s="6" t="s">
        <v>19</v>
      </c>
      <c r="I5" s="13">
        <v>8</v>
      </c>
      <c r="J5" s="6" t="s">
        <v>19</v>
      </c>
      <c r="K5" s="13">
        <v>6</v>
      </c>
    </row>
    <row r="6" spans="1:12" x14ac:dyDescent="0.2">
      <c r="A6" t="s">
        <v>31</v>
      </c>
      <c r="B6" t="s">
        <v>109</v>
      </c>
      <c r="C6" s="13">
        <v>6</v>
      </c>
      <c r="D6" s="13">
        <v>27</v>
      </c>
      <c r="E6" s="13">
        <v>11</v>
      </c>
      <c r="F6" s="13">
        <v>3</v>
      </c>
      <c r="G6" s="13">
        <v>30</v>
      </c>
      <c r="H6" s="13">
        <v>22</v>
      </c>
      <c r="I6" s="13">
        <v>1</v>
      </c>
      <c r="J6" s="13">
        <v>9</v>
      </c>
      <c r="K6" s="13">
        <v>15</v>
      </c>
    </row>
    <row r="7" spans="1:12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">
      <c r="A8" s="18" t="s">
        <v>191</v>
      </c>
    </row>
    <row r="9" spans="1:12" x14ac:dyDescent="0.2">
      <c r="A9" s="18" t="s">
        <v>110</v>
      </c>
    </row>
    <row r="10" spans="1:12" x14ac:dyDescent="0.2">
      <c r="A10" s="9" t="s">
        <v>33</v>
      </c>
    </row>
    <row r="12" spans="1:12" x14ac:dyDescent="0.2">
      <c r="A12" s="8" t="s">
        <v>111</v>
      </c>
    </row>
    <row r="14" spans="1:12" ht="15.75" x14ac:dyDescent="0.2">
      <c r="A14" s="4" t="s">
        <v>112</v>
      </c>
    </row>
    <row r="15" spans="1:12" x14ac:dyDescent="0.2">
      <c r="A15" s="5" t="s">
        <v>11</v>
      </c>
    </row>
    <row r="17" spans="1:10" ht="45" x14ac:dyDescent="0.2">
      <c r="A17" s="1" t="s">
        <v>12</v>
      </c>
      <c r="B17" s="1" t="s">
        <v>13</v>
      </c>
      <c r="C17" s="1" t="s">
        <v>113</v>
      </c>
      <c r="D17" s="1" t="s">
        <v>114</v>
      </c>
      <c r="E17" s="1" t="s">
        <v>184</v>
      </c>
      <c r="F17" s="1" t="s">
        <v>115</v>
      </c>
      <c r="G17" s="1" t="s">
        <v>116</v>
      </c>
      <c r="H17" s="1" t="s">
        <v>117</v>
      </c>
      <c r="I17" s="1" t="s">
        <v>16</v>
      </c>
    </row>
    <row r="18" spans="1:10" x14ac:dyDescent="0.2">
      <c r="A18" t="s">
        <v>23</v>
      </c>
      <c r="B18" t="s">
        <v>109</v>
      </c>
      <c r="C18" s="13">
        <v>49</v>
      </c>
      <c r="D18" s="13">
        <v>2</v>
      </c>
      <c r="E18" s="13">
        <v>37</v>
      </c>
      <c r="F18" s="13">
        <v>8</v>
      </c>
      <c r="G18" s="13">
        <v>2</v>
      </c>
      <c r="H18" s="13">
        <v>1</v>
      </c>
      <c r="I18" s="13">
        <v>0</v>
      </c>
    </row>
    <row r="19" spans="1:10" x14ac:dyDescent="0.2">
      <c r="A19" t="s">
        <v>31</v>
      </c>
      <c r="B19" t="s">
        <v>109</v>
      </c>
      <c r="C19" s="13">
        <v>29</v>
      </c>
      <c r="D19" s="13">
        <v>69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</row>
    <row r="20" spans="1:10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10" x14ac:dyDescent="0.2">
      <c r="A21" s="8" t="s">
        <v>185</v>
      </c>
    </row>
    <row r="22" spans="1:10" x14ac:dyDescent="0.2">
      <c r="A22" s="8" t="s">
        <v>110</v>
      </c>
    </row>
    <row r="23" spans="1:10" x14ac:dyDescent="0.2">
      <c r="A23" s="9" t="s">
        <v>33</v>
      </c>
    </row>
    <row r="25" spans="1:10" x14ac:dyDescent="0.2">
      <c r="A25" s="8" t="s">
        <v>111</v>
      </c>
    </row>
    <row r="27" spans="1:10" ht="15.75" x14ac:dyDescent="0.2">
      <c r="A27" s="4" t="s">
        <v>118</v>
      </c>
    </row>
    <row r="28" spans="1:10" x14ac:dyDescent="0.2">
      <c r="A28" s="5" t="s">
        <v>11</v>
      </c>
    </row>
    <row r="30" spans="1:10" ht="90" x14ac:dyDescent="0.2">
      <c r="A30" s="1" t="s">
        <v>12</v>
      </c>
      <c r="B30" s="1" t="s">
        <v>13</v>
      </c>
      <c r="C30" s="1" t="s">
        <v>119</v>
      </c>
      <c r="D30" s="1" t="s">
        <v>120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125</v>
      </c>
      <c r="J30" s="11" t="s">
        <v>186</v>
      </c>
    </row>
    <row r="31" spans="1:10" x14ac:dyDescent="0.2">
      <c r="A31" t="s">
        <v>23</v>
      </c>
      <c r="B31" t="s">
        <v>109</v>
      </c>
      <c r="C31" s="13">
        <v>2</v>
      </c>
      <c r="D31" s="13">
        <v>3</v>
      </c>
      <c r="E31" s="13">
        <v>28</v>
      </c>
      <c r="F31" s="13">
        <v>45</v>
      </c>
      <c r="G31" s="13">
        <v>19</v>
      </c>
      <c r="H31" s="13">
        <v>1</v>
      </c>
      <c r="I31" s="13">
        <v>0</v>
      </c>
      <c r="J31" s="13">
        <v>6</v>
      </c>
    </row>
    <row r="32" spans="1:10" x14ac:dyDescent="0.2">
      <c r="A32" t="s">
        <v>31</v>
      </c>
      <c r="B32" t="s">
        <v>109</v>
      </c>
      <c r="C32" s="13">
        <v>1</v>
      </c>
      <c r="D32" s="13">
        <v>0</v>
      </c>
      <c r="E32" s="13">
        <v>56</v>
      </c>
      <c r="F32" s="13">
        <v>8</v>
      </c>
      <c r="G32" s="13">
        <v>1</v>
      </c>
      <c r="H32" s="13">
        <v>0</v>
      </c>
      <c r="I32" s="13">
        <v>0</v>
      </c>
      <c r="J32" s="13">
        <v>35</v>
      </c>
    </row>
    <row r="33" spans="1:10" x14ac:dyDescent="0.2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x14ac:dyDescent="0.2">
      <c r="A34" s="8" t="s">
        <v>126</v>
      </c>
    </row>
    <row r="35" spans="1:10" x14ac:dyDescent="0.2">
      <c r="A35" s="8" t="s">
        <v>110</v>
      </c>
    </row>
    <row r="36" spans="1:10" x14ac:dyDescent="0.2">
      <c r="A36" s="9" t="s">
        <v>33</v>
      </c>
    </row>
    <row r="38" spans="1:10" x14ac:dyDescent="0.2">
      <c r="A38" s="8" t="s">
        <v>111</v>
      </c>
    </row>
    <row r="40" spans="1:10" ht="15.75" x14ac:dyDescent="0.2">
      <c r="A40" s="4" t="s">
        <v>127</v>
      </c>
    </row>
    <row r="41" spans="1:10" x14ac:dyDescent="0.2">
      <c r="A41" s="5" t="s">
        <v>11</v>
      </c>
    </row>
    <row r="43" spans="1:10" ht="60" x14ac:dyDescent="0.2">
      <c r="A43" s="1" t="s">
        <v>12</v>
      </c>
      <c r="B43" s="1" t="s">
        <v>13</v>
      </c>
      <c r="C43" s="1" t="s">
        <v>83</v>
      </c>
      <c r="D43" s="19" t="s">
        <v>128</v>
      </c>
      <c r="E43" s="1" t="s">
        <v>129</v>
      </c>
      <c r="F43" s="1" t="s">
        <v>130</v>
      </c>
      <c r="G43" s="1" t="s">
        <v>131</v>
      </c>
      <c r="H43" s="1" t="s">
        <v>132</v>
      </c>
      <c r="I43" s="1" t="s">
        <v>186</v>
      </c>
    </row>
    <row r="44" spans="1:10" x14ac:dyDescent="0.2">
      <c r="A44" t="s">
        <v>23</v>
      </c>
      <c r="B44" t="s">
        <v>109</v>
      </c>
      <c r="C44" s="6" t="s">
        <v>19</v>
      </c>
      <c r="D44" s="13">
        <v>23</v>
      </c>
      <c r="E44" s="13">
        <v>53</v>
      </c>
      <c r="F44" s="6" t="s">
        <v>19</v>
      </c>
      <c r="G44" s="13">
        <v>0</v>
      </c>
      <c r="H44" s="13">
        <v>27</v>
      </c>
      <c r="I44" s="13">
        <v>3</v>
      </c>
    </row>
    <row r="45" spans="1:10" x14ac:dyDescent="0.2">
      <c r="A45" t="s">
        <v>31</v>
      </c>
      <c r="B45" t="s">
        <v>109</v>
      </c>
      <c r="C45" s="13">
        <v>0</v>
      </c>
      <c r="D45" s="13">
        <v>13</v>
      </c>
      <c r="E45" s="13">
        <v>82</v>
      </c>
      <c r="F45" s="13">
        <v>1</v>
      </c>
      <c r="G45" s="13">
        <v>3</v>
      </c>
      <c r="H45" s="13">
        <v>5</v>
      </c>
      <c r="I45" s="13">
        <v>0</v>
      </c>
    </row>
    <row r="46" spans="1:10" x14ac:dyDescent="0.2">
      <c r="A46" s="7"/>
      <c r="B46" s="7"/>
      <c r="C46" s="7"/>
      <c r="D46" s="7"/>
      <c r="E46" s="7"/>
      <c r="F46" s="7"/>
      <c r="G46" s="7"/>
      <c r="H46" s="7"/>
      <c r="I46" s="7"/>
    </row>
    <row r="47" spans="1:10" x14ac:dyDescent="0.2">
      <c r="A47" s="18" t="s">
        <v>169</v>
      </c>
    </row>
    <row r="48" spans="1:10" x14ac:dyDescent="0.2">
      <c r="A48" s="8" t="s">
        <v>110</v>
      </c>
    </row>
    <row r="49" spans="1:9" x14ac:dyDescent="0.2">
      <c r="A49" s="9" t="s">
        <v>33</v>
      </c>
    </row>
    <row r="51" spans="1:9" x14ac:dyDescent="0.2">
      <c r="A51" s="8" t="s">
        <v>111</v>
      </c>
    </row>
    <row r="53" spans="1:9" ht="15.75" x14ac:dyDescent="0.2">
      <c r="A53" s="4" t="s">
        <v>133</v>
      </c>
    </row>
    <row r="54" spans="1:9" x14ac:dyDescent="0.2">
      <c r="A54" s="5" t="s">
        <v>11</v>
      </c>
    </row>
    <row r="56" spans="1:9" ht="60" x14ac:dyDescent="0.2">
      <c r="A56" s="1" t="s">
        <v>12</v>
      </c>
      <c r="B56" s="1" t="s">
        <v>13</v>
      </c>
      <c r="C56" s="1" t="s">
        <v>83</v>
      </c>
      <c r="D56" s="1" t="s">
        <v>128</v>
      </c>
      <c r="E56" s="1" t="s">
        <v>129</v>
      </c>
      <c r="F56" s="1" t="s">
        <v>130</v>
      </c>
      <c r="G56" s="1" t="s">
        <v>131</v>
      </c>
      <c r="H56" s="1" t="s">
        <v>132</v>
      </c>
      <c r="I56" s="11" t="s">
        <v>186</v>
      </c>
    </row>
    <row r="57" spans="1:9" x14ac:dyDescent="0.2">
      <c r="A57" t="s">
        <v>23</v>
      </c>
      <c r="B57" t="s">
        <v>109</v>
      </c>
      <c r="C57" s="13">
        <v>0</v>
      </c>
      <c r="D57" s="13">
        <v>0</v>
      </c>
      <c r="E57" s="13">
        <v>51</v>
      </c>
      <c r="F57" s="6">
        <v>1</v>
      </c>
      <c r="G57" s="13">
        <v>7</v>
      </c>
      <c r="H57" s="13">
        <v>51</v>
      </c>
      <c r="I57" s="13">
        <v>0</v>
      </c>
    </row>
    <row r="58" spans="1:9" x14ac:dyDescent="0.2">
      <c r="A58" t="s">
        <v>31</v>
      </c>
      <c r="B58" t="s">
        <v>109</v>
      </c>
      <c r="C58" s="13" t="s">
        <v>19</v>
      </c>
      <c r="D58" s="13">
        <v>0</v>
      </c>
      <c r="E58" s="13">
        <v>8</v>
      </c>
      <c r="F58" s="13" t="s">
        <v>19</v>
      </c>
      <c r="G58" s="13">
        <v>35</v>
      </c>
      <c r="H58" s="13">
        <v>87</v>
      </c>
      <c r="I58" s="13">
        <v>0</v>
      </c>
    </row>
    <row r="59" spans="1:9" x14ac:dyDescent="0.2">
      <c r="A59" s="7"/>
      <c r="B59" s="7"/>
      <c r="C59" s="7"/>
      <c r="D59" s="7"/>
      <c r="E59" s="7"/>
      <c r="F59" s="7"/>
      <c r="G59" s="7"/>
      <c r="H59" s="7"/>
      <c r="I59" s="7"/>
    </row>
    <row r="60" spans="1:9" x14ac:dyDescent="0.2">
      <c r="A60" s="18" t="s">
        <v>187</v>
      </c>
    </row>
    <row r="61" spans="1:9" x14ac:dyDescent="0.2">
      <c r="A61" s="8" t="s">
        <v>110</v>
      </c>
    </row>
    <row r="62" spans="1:9" x14ac:dyDescent="0.2">
      <c r="A62" s="9" t="s">
        <v>33</v>
      </c>
    </row>
    <row r="64" spans="1:9" x14ac:dyDescent="0.2">
      <c r="A64" s="8" t="s">
        <v>111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5"/>
  <sheetViews>
    <sheetView topLeftCell="A25" workbookViewId="0">
      <selection activeCell="E61" sqref="E61"/>
    </sheetView>
  </sheetViews>
  <sheetFormatPr baseColWidth="10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4" t="s">
        <v>134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15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12" x14ac:dyDescent="0.2">
      <c r="A5" t="s">
        <v>17</v>
      </c>
      <c r="B5" t="s">
        <v>18</v>
      </c>
      <c r="C5" s="12">
        <v>83</v>
      </c>
      <c r="D5" s="12" t="s">
        <v>19</v>
      </c>
      <c r="E5" s="12" t="s">
        <v>19</v>
      </c>
    </row>
    <row r="6" spans="1:12" x14ac:dyDescent="0.2">
      <c r="A6" t="s">
        <v>20</v>
      </c>
      <c r="B6" t="s">
        <v>18</v>
      </c>
      <c r="C6" s="12">
        <v>77</v>
      </c>
      <c r="D6" s="12">
        <v>23</v>
      </c>
      <c r="E6" s="12">
        <v>1</v>
      </c>
    </row>
    <row r="7" spans="1:12" x14ac:dyDescent="0.2">
      <c r="A7" t="s">
        <v>21</v>
      </c>
      <c r="B7" t="s">
        <v>18</v>
      </c>
      <c r="C7" s="12">
        <v>72</v>
      </c>
      <c r="D7" s="12" t="s">
        <v>19</v>
      </c>
      <c r="E7" s="12" t="s">
        <v>19</v>
      </c>
    </row>
    <row r="8" spans="1:12" x14ac:dyDescent="0.2">
      <c r="A8" t="s">
        <v>22</v>
      </c>
      <c r="B8" t="s">
        <v>18</v>
      </c>
      <c r="C8" s="12">
        <v>48</v>
      </c>
      <c r="D8" s="12">
        <v>50</v>
      </c>
      <c r="E8" s="12">
        <v>2</v>
      </c>
    </row>
    <row r="9" spans="1:12" x14ac:dyDescent="0.2">
      <c r="A9" t="s">
        <v>23</v>
      </c>
      <c r="B9" t="s">
        <v>24</v>
      </c>
      <c r="C9" s="12">
        <v>66</v>
      </c>
      <c r="D9" s="12" t="s">
        <v>19</v>
      </c>
      <c r="E9" s="12" t="s">
        <v>19</v>
      </c>
    </row>
    <row r="10" spans="1:12" x14ac:dyDescent="0.2">
      <c r="A10" t="s">
        <v>23</v>
      </c>
      <c r="B10" t="s">
        <v>25</v>
      </c>
      <c r="C10" s="12">
        <v>70</v>
      </c>
      <c r="D10" s="12" t="s">
        <v>19</v>
      </c>
      <c r="E10" s="12" t="s">
        <v>19</v>
      </c>
    </row>
    <row r="11" spans="1:12" x14ac:dyDescent="0.2">
      <c r="A11" t="s">
        <v>23</v>
      </c>
      <c r="B11" t="s">
        <v>18</v>
      </c>
      <c r="C11" s="12">
        <v>67</v>
      </c>
      <c r="D11" s="12" t="s">
        <v>19</v>
      </c>
      <c r="E11" s="12" t="s">
        <v>19</v>
      </c>
    </row>
    <row r="12" spans="1:12" x14ac:dyDescent="0.2">
      <c r="A12" t="s">
        <v>26</v>
      </c>
      <c r="B12" t="s">
        <v>24</v>
      </c>
      <c r="C12" s="12">
        <v>80</v>
      </c>
      <c r="D12" s="12">
        <v>15</v>
      </c>
      <c r="E12" s="12">
        <v>5</v>
      </c>
    </row>
    <row r="13" spans="1:12" x14ac:dyDescent="0.2">
      <c r="A13" t="s">
        <v>26</v>
      </c>
      <c r="B13" t="s">
        <v>25</v>
      </c>
      <c r="C13" s="12">
        <v>57</v>
      </c>
      <c r="D13" s="12" t="s">
        <v>19</v>
      </c>
      <c r="E13" s="12" t="s">
        <v>19</v>
      </c>
    </row>
    <row r="14" spans="1:12" x14ac:dyDescent="0.2">
      <c r="A14" t="s">
        <v>26</v>
      </c>
      <c r="B14" t="s">
        <v>18</v>
      </c>
      <c r="C14" s="12">
        <v>79</v>
      </c>
      <c r="D14" s="12">
        <v>16</v>
      </c>
      <c r="E14" s="12">
        <v>5</v>
      </c>
    </row>
    <row r="15" spans="1:12" x14ac:dyDescent="0.2">
      <c r="A15" t="s">
        <v>27</v>
      </c>
      <c r="B15" t="s">
        <v>18</v>
      </c>
      <c r="C15" s="12">
        <v>86</v>
      </c>
      <c r="D15" s="12">
        <v>14</v>
      </c>
      <c r="E15" s="12">
        <v>0</v>
      </c>
    </row>
    <row r="16" spans="1:12" x14ac:dyDescent="0.2">
      <c r="A16" t="s">
        <v>28</v>
      </c>
      <c r="B16" t="s">
        <v>18</v>
      </c>
      <c r="C16" s="12">
        <v>63</v>
      </c>
      <c r="D16" s="12">
        <v>37</v>
      </c>
      <c r="E16" s="12">
        <v>0</v>
      </c>
    </row>
    <row r="17" spans="1:5" x14ac:dyDescent="0.2">
      <c r="A17" t="s">
        <v>29</v>
      </c>
      <c r="B17" t="s">
        <v>24</v>
      </c>
      <c r="C17" s="12">
        <v>69</v>
      </c>
      <c r="D17" s="12">
        <v>31</v>
      </c>
      <c r="E17" s="12">
        <v>0</v>
      </c>
    </row>
    <row r="18" spans="1:5" x14ac:dyDescent="0.2">
      <c r="A18" t="s">
        <v>29</v>
      </c>
      <c r="B18" t="s">
        <v>25</v>
      </c>
      <c r="C18" s="12">
        <v>41</v>
      </c>
      <c r="D18" s="12">
        <v>58</v>
      </c>
      <c r="E18" s="12">
        <v>0</v>
      </c>
    </row>
    <row r="19" spans="1:5" x14ac:dyDescent="0.2">
      <c r="A19" t="s">
        <v>29</v>
      </c>
      <c r="B19" t="s">
        <v>18</v>
      </c>
      <c r="C19" s="12">
        <v>63</v>
      </c>
      <c r="D19" s="12">
        <v>37</v>
      </c>
      <c r="E19" s="12">
        <v>0</v>
      </c>
    </row>
    <row r="20" spans="1:5" x14ac:dyDescent="0.2">
      <c r="A20" t="s">
        <v>30</v>
      </c>
      <c r="B20" t="s">
        <v>18</v>
      </c>
      <c r="C20" s="12">
        <v>73</v>
      </c>
      <c r="D20" s="12" t="s">
        <v>19</v>
      </c>
      <c r="E20" s="12" t="s">
        <v>19</v>
      </c>
    </row>
    <row r="21" spans="1:5" x14ac:dyDescent="0.2">
      <c r="A21" t="s">
        <v>31</v>
      </c>
      <c r="B21" t="s">
        <v>24</v>
      </c>
      <c r="C21" s="12">
        <v>71</v>
      </c>
      <c r="D21" s="12">
        <v>19</v>
      </c>
      <c r="E21" s="12">
        <v>10</v>
      </c>
    </row>
    <row r="22" spans="1:5" x14ac:dyDescent="0.2">
      <c r="A22" t="s">
        <v>31</v>
      </c>
      <c r="B22" t="s">
        <v>25</v>
      </c>
      <c r="C22" s="12" t="s">
        <v>19</v>
      </c>
      <c r="D22" s="12">
        <v>57</v>
      </c>
      <c r="E22" s="12" t="s">
        <v>19</v>
      </c>
    </row>
    <row r="23" spans="1:5" x14ac:dyDescent="0.2">
      <c r="A23" t="s">
        <v>31</v>
      </c>
      <c r="B23" t="s">
        <v>18</v>
      </c>
      <c r="C23" s="12">
        <v>65</v>
      </c>
      <c r="D23" s="12">
        <v>27</v>
      </c>
      <c r="E23" s="12">
        <v>8</v>
      </c>
    </row>
    <row r="24" spans="1:5" x14ac:dyDescent="0.2">
      <c r="A24" s="7"/>
      <c r="B24" s="7"/>
      <c r="C24" s="7"/>
      <c r="D24" s="7"/>
      <c r="E24" s="7"/>
    </row>
    <row r="25" spans="1:5" x14ac:dyDescent="0.2">
      <c r="A25" s="8" t="s">
        <v>135</v>
      </c>
    </row>
    <row r="26" spans="1:5" x14ac:dyDescent="0.2">
      <c r="A26" s="8" t="s">
        <v>99</v>
      </c>
    </row>
    <row r="27" spans="1:5" x14ac:dyDescent="0.2">
      <c r="A27" s="9" t="s">
        <v>33</v>
      </c>
    </row>
    <row r="29" spans="1:5" ht="15.75" x14ac:dyDescent="0.2">
      <c r="A29" s="4" t="s">
        <v>136</v>
      </c>
    </row>
    <row r="30" spans="1:5" x14ac:dyDescent="0.2">
      <c r="A30" s="5" t="s">
        <v>137</v>
      </c>
    </row>
    <row r="32" spans="1:5" ht="15" x14ac:dyDescent="0.2">
      <c r="A32" s="1" t="s">
        <v>12</v>
      </c>
      <c r="B32" s="1" t="s">
        <v>13</v>
      </c>
      <c r="C32" s="1" t="s">
        <v>138</v>
      </c>
    </row>
    <row r="33" spans="1:3" x14ac:dyDescent="0.2">
      <c r="A33" t="s">
        <v>17</v>
      </c>
      <c r="B33" t="s">
        <v>18</v>
      </c>
      <c r="C33" s="13">
        <v>86</v>
      </c>
    </row>
    <row r="34" spans="1:3" x14ac:dyDescent="0.2">
      <c r="A34" t="s">
        <v>20</v>
      </c>
      <c r="B34" t="s">
        <v>18</v>
      </c>
      <c r="C34" s="13">
        <v>46</v>
      </c>
    </row>
    <row r="35" spans="1:3" x14ac:dyDescent="0.2">
      <c r="A35" t="s">
        <v>21</v>
      </c>
      <c r="B35" t="s">
        <v>18</v>
      </c>
      <c r="C35" s="13">
        <v>72</v>
      </c>
    </row>
    <row r="36" spans="1:3" x14ac:dyDescent="0.2">
      <c r="A36" t="s">
        <v>22</v>
      </c>
      <c r="B36" t="s">
        <v>18</v>
      </c>
      <c r="C36" s="13">
        <v>95</v>
      </c>
    </row>
    <row r="37" spans="1:3" x14ac:dyDescent="0.2">
      <c r="A37" t="s">
        <v>23</v>
      </c>
      <c r="B37" t="s">
        <v>24</v>
      </c>
      <c r="C37" s="13">
        <v>79</v>
      </c>
    </row>
    <row r="38" spans="1:3" x14ac:dyDescent="0.2">
      <c r="A38" t="s">
        <v>23</v>
      </c>
      <c r="B38" t="s">
        <v>25</v>
      </c>
      <c r="C38" s="13">
        <v>73</v>
      </c>
    </row>
    <row r="39" spans="1:3" x14ac:dyDescent="0.2">
      <c r="A39" t="s">
        <v>23</v>
      </c>
      <c r="B39" t="s">
        <v>18</v>
      </c>
      <c r="C39" s="13">
        <v>77</v>
      </c>
    </row>
    <row r="40" spans="1:3" x14ac:dyDescent="0.2">
      <c r="A40" t="s">
        <v>26</v>
      </c>
      <c r="B40" t="s">
        <v>24</v>
      </c>
      <c r="C40" s="13">
        <v>39</v>
      </c>
    </row>
    <row r="41" spans="1:3" x14ac:dyDescent="0.2">
      <c r="A41" t="s">
        <v>26</v>
      </c>
      <c r="B41" t="s">
        <v>25</v>
      </c>
      <c r="C41" s="13">
        <v>78</v>
      </c>
    </row>
    <row r="42" spans="1:3" x14ac:dyDescent="0.2">
      <c r="A42" t="s">
        <v>26</v>
      </c>
      <c r="B42" t="s">
        <v>18</v>
      </c>
      <c r="C42" s="13">
        <v>46</v>
      </c>
    </row>
    <row r="43" spans="1:3" x14ac:dyDescent="0.2">
      <c r="A43" t="s">
        <v>27</v>
      </c>
      <c r="B43" t="s">
        <v>18</v>
      </c>
      <c r="C43" s="13">
        <v>84</v>
      </c>
    </row>
    <row r="44" spans="1:3" x14ac:dyDescent="0.2">
      <c r="A44" t="s">
        <v>28</v>
      </c>
      <c r="B44" t="s">
        <v>18</v>
      </c>
      <c r="C44" s="13">
        <v>72</v>
      </c>
    </row>
    <row r="45" spans="1:3" x14ac:dyDescent="0.2">
      <c r="A45" t="s">
        <v>29</v>
      </c>
      <c r="B45" t="s">
        <v>24</v>
      </c>
      <c r="C45" s="13">
        <v>55</v>
      </c>
    </row>
    <row r="46" spans="1:3" x14ac:dyDescent="0.2">
      <c r="A46" t="s">
        <v>29</v>
      </c>
      <c r="B46" t="s">
        <v>25</v>
      </c>
      <c r="C46" s="13">
        <v>94</v>
      </c>
    </row>
    <row r="47" spans="1:3" x14ac:dyDescent="0.2">
      <c r="A47" t="s">
        <v>29</v>
      </c>
      <c r="B47" t="s">
        <v>18</v>
      </c>
      <c r="C47" s="13">
        <v>66</v>
      </c>
    </row>
    <row r="48" spans="1:3" x14ac:dyDescent="0.2">
      <c r="A48" t="s">
        <v>30</v>
      </c>
      <c r="B48" t="s">
        <v>18</v>
      </c>
      <c r="C48" s="13">
        <v>60</v>
      </c>
    </row>
    <row r="49" spans="1:3" x14ac:dyDescent="0.2">
      <c r="A49" t="s">
        <v>31</v>
      </c>
      <c r="B49" t="s">
        <v>24</v>
      </c>
      <c r="C49" s="13">
        <v>92</v>
      </c>
    </row>
    <row r="50" spans="1:3" x14ac:dyDescent="0.2">
      <c r="A50" t="s">
        <v>31</v>
      </c>
      <c r="B50" t="s">
        <v>25</v>
      </c>
      <c r="C50" s="13">
        <v>110</v>
      </c>
    </row>
    <row r="51" spans="1:3" x14ac:dyDescent="0.2">
      <c r="A51" t="s">
        <v>31</v>
      </c>
      <c r="B51" t="s">
        <v>18</v>
      </c>
      <c r="C51" s="13">
        <v>101</v>
      </c>
    </row>
    <row r="52" spans="1:3" x14ac:dyDescent="0.2">
      <c r="A52" s="7"/>
      <c r="B52" s="7"/>
      <c r="C52" s="7"/>
    </row>
    <row r="53" spans="1:3" x14ac:dyDescent="0.2">
      <c r="A53" s="8" t="s">
        <v>139</v>
      </c>
    </row>
    <row r="54" spans="1:3" x14ac:dyDescent="0.2">
      <c r="A54" s="8" t="s">
        <v>140</v>
      </c>
    </row>
    <row r="55" spans="1:3" x14ac:dyDescent="0.2">
      <c r="A55" s="9" t="s">
        <v>33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67"/>
  <sheetViews>
    <sheetView topLeftCell="A133" workbookViewId="0">
      <selection activeCell="A165" sqref="A165"/>
    </sheetView>
  </sheetViews>
  <sheetFormatPr baseColWidth="10" defaultRowHeight="12.75" x14ac:dyDescent="0.2"/>
  <cols>
    <col min="1" max="2" width="22.7109375" customWidth="1"/>
    <col min="3" max="5" width="14.7109375" customWidth="1"/>
  </cols>
  <sheetData>
    <row r="1" spans="1:12" ht="15.75" x14ac:dyDescent="0.2">
      <c r="A1" s="4" t="s">
        <v>141</v>
      </c>
      <c r="L1" s="10" t="str">
        <f>HYPERLINK("#'Sommaire'!A1", "Retour sommaire")</f>
        <v>Retour sommaire</v>
      </c>
    </row>
    <row r="2" spans="1:12" x14ac:dyDescent="0.2">
      <c r="A2" s="5" t="s">
        <v>11</v>
      </c>
    </row>
    <row r="4" spans="1:12" ht="15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12" x14ac:dyDescent="0.2">
      <c r="A5" t="s">
        <v>17</v>
      </c>
      <c r="B5" t="s">
        <v>18</v>
      </c>
      <c r="C5" s="12">
        <v>11</v>
      </c>
      <c r="D5" s="12">
        <v>89</v>
      </c>
      <c r="E5" s="12">
        <v>0</v>
      </c>
    </row>
    <row r="6" spans="1:12" x14ac:dyDescent="0.2">
      <c r="A6" t="s">
        <v>20</v>
      </c>
      <c r="B6" t="s">
        <v>18</v>
      </c>
      <c r="C6" s="12" t="s">
        <v>19</v>
      </c>
      <c r="D6" s="12">
        <v>71</v>
      </c>
      <c r="E6" s="12" t="s">
        <v>19</v>
      </c>
    </row>
    <row r="7" spans="1:12" x14ac:dyDescent="0.2">
      <c r="A7" t="s">
        <v>21</v>
      </c>
      <c r="B7" t="s">
        <v>18</v>
      </c>
      <c r="C7" s="12" t="s">
        <v>19</v>
      </c>
      <c r="D7" s="12">
        <v>61</v>
      </c>
      <c r="E7" s="12" t="s">
        <v>19</v>
      </c>
    </row>
    <row r="8" spans="1:12" x14ac:dyDescent="0.2">
      <c r="A8" t="s">
        <v>22</v>
      </c>
      <c r="B8" t="s">
        <v>18</v>
      </c>
      <c r="C8" s="12">
        <v>33</v>
      </c>
      <c r="D8" s="12">
        <v>65</v>
      </c>
      <c r="E8" s="12">
        <v>2</v>
      </c>
    </row>
    <row r="9" spans="1:12" x14ac:dyDescent="0.2">
      <c r="A9" t="s">
        <v>23</v>
      </c>
      <c r="B9" t="s">
        <v>24</v>
      </c>
      <c r="C9" s="12" t="s">
        <v>19</v>
      </c>
      <c r="D9" s="12">
        <v>57</v>
      </c>
      <c r="E9" s="12" t="s">
        <v>19</v>
      </c>
    </row>
    <row r="10" spans="1:12" x14ac:dyDescent="0.2">
      <c r="A10" t="s">
        <v>23</v>
      </c>
      <c r="B10" t="s">
        <v>25</v>
      </c>
      <c r="C10" s="12">
        <v>41</v>
      </c>
      <c r="D10" s="12">
        <v>57</v>
      </c>
      <c r="E10" s="12">
        <v>2</v>
      </c>
    </row>
    <row r="11" spans="1:12" x14ac:dyDescent="0.2">
      <c r="A11" t="s">
        <v>23</v>
      </c>
      <c r="B11" t="s">
        <v>18</v>
      </c>
      <c r="C11" s="12">
        <v>42</v>
      </c>
      <c r="D11" s="12">
        <v>57</v>
      </c>
      <c r="E11" s="12">
        <v>1</v>
      </c>
    </row>
    <row r="12" spans="1:12" x14ac:dyDescent="0.2">
      <c r="A12" t="s">
        <v>26</v>
      </c>
      <c r="B12" t="s">
        <v>24</v>
      </c>
      <c r="C12" s="12">
        <v>30</v>
      </c>
      <c r="D12" s="12">
        <v>65</v>
      </c>
      <c r="E12" s="12">
        <v>5</v>
      </c>
    </row>
    <row r="13" spans="1:12" x14ac:dyDescent="0.2">
      <c r="A13" t="s">
        <v>26</v>
      </c>
      <c r="B13" t="s">
        <v>25</v>
      </c>
      <c r="C13" s="12" t="s">
        <v>19</v>
      </c>
      <c r="D13" s="12">
        <v>56</v>
      </c>
      <c r="E13" s="12" t="s">
        <v>19</v>
      </c>
    </row>
    <row r="14" spans="1:12" x14ac:dyDescent="0.2">
      <c r="A14" t="s">
        <v>26</v>
      </c>
      <c r="B14" t="s">
        <v>18</v>
      </c>
      <c r="C14" s="12">
        <v>31</v>
      </c>
      <c r="D14" s="12">
        <v>64</v>
      </c>
      <c r="E14" s="12">
        <v>5</v>
      </c>
    </row>
    <row r="15" spans="1:12" x14ac:dyDescent="0.2">
      <c r="A15" t="s">
        <v>27</v>
      </c>
      <c r="B15" t="s">
        <v>18</v>
      </c>
      <c r="C15" s="12">
        <v>13</v>
      </c>
      <c r="D15" s="12">
        <v>86</v>
      </c>
      <c r="E15" s="12">
        <v>1</v>
      </c>
    </row>
    <row r="16" spans="1:12" x14ac:dyDescent="0.2">
      <c r="A16" t="s">
        <v>28</v>
      </c>
      <c r="B16" t="s">
        <v>18</v>
      </c>
      <c r="C16" s="12">
        <v>55</v>
      </c>
      <c r="D16" s="12">
        <v>45</v>
      </c>
      <c r="E16" s="12">
        <v>0</v>
      </c>
    </row>
    <row r="17" spans="1:5" x14ac:dyDescent="0.2">
      <c r="A17" t="s">
        <v>29</v>
      </c>
      <c r="B17" t="s">
        <v>24</v>
      </c>
      <c r="C17" s="12">
        <v>24</v>
      </c>
      <c r="D17" s="12">
        <v>76</v>
      </c>
      <c r="E17" s="12">
        <v>0</v>
      </c>
    </row>
    <row r="18" spans="1:5" x14ac:dyDescent="0.2">
      <c r="A18" t="s">
        <v>29</v>
      </c>
      <c r="B18" t="s">
        <v>25</v>
      </c>
      <c r="C18" s="12">
        <v>59</v>
      </c>
      <c r="D18" s="12" t="s">
        <v>19</v>
      </c>
      <c r="E18" s="12" t="s">
        <v>19</v>
      </c>
    </row>
    <row r="19" spans="1:5" x14ac:dyDescent="0.2">
      <c r="A19" t="s">
        <v>29</v>
      </c>
      <c r="B19" t="s">
        <v>18</v>
      </c>
      <c r="C19" s="12">
        <v>31</v>
      </c>
      <c r="D19" s="12">
        <v>68</v>
      </c>
      <c r="E19" s="12">
        <v>0</v>
      </c>
    </row>
    <row r="20" spans="1:5" x14ac:dyDescent="0.2">
      <c r="A20" t="s">
        <v>30</v>
      </c>
      <c r="B20" t="s">
        <v>18</v>
      </c>
      <c r="C20" s="12" t="s">
        <v>19</v>
      </c>
      <c r="D20" s="12">
        <v>82</v>
      </c>
      <c r="E20" s="12" t="s">
        <v>19</v>
      </c>
    </row>
    <row r="21" spans="1:5" x14ac:dyDescent="0.2">
      <c r="A21" t="s">
        <v>31</v>
      </c>
      <c r="B21" t="s">
        <v>24</v>
      </c>
      <c r="C21" s="12">
        <v>39</v>
      </c>
      <c r="D21" s="12">
        <v>49</v>
      </c>
      <c r="E21" s="12">
        <v>12</v>
      </c>
    </row>
    <row r="22" spans="1:5" x14ac:dyDescent="0.2">
      <c r="A22" t="s">
        <v>31</v>
      </c>
      <c r="B22" t="s">
        <v>25</v>
      </c>
      <c r="C22" s="12">
        <v>66</v>
      </c>
      <c r="D22" s="12">
        <v>34</v>
      </c>
      <c r="E22" s="12">
        <v>0</v>
      </c>
    </row>
    <row r="23" spans="1:5" x14ac:dyDescent="0.2">
      <c r="A23" t="s">
        <v>31</v>
      </c>
      <c r="B23" t="s">
        <v>18</v>
      </c>
      <c r="C23" s="12">
        <v>44</v>
      </c>
      <c r="D23" s="12">
        <v>46</v>
      </c>
      <c r="E23" s="12">
        <v>10</v>
      </c>
    </row>
    <row r="24" spans="1:5" x14ac:dyDescent="0.2">
      <c r="A24" s="7"/>
      <c r="B24" s="7"/>
      <c r="C24" s="7"/>
      <c r="D24" s="7"/>
      <c r="E24" s="7"/>
    </row>
    <row r="25" spans="1:5" x14ac:dyDescent="0.2">
      <c r="A25" s="8" t="s">
        <v>142</v>
      </c>
    </row>
    <row r="26" spans="1:5" x14ac:dyDescent="0.2">
      <c r="A26" s="8" t="s">
        <v>99</v>
      </c>
    </row>
    <row r="27" spans="1:5" x14ac:dyDescent="0.2">
      <c r="A27" s="9" t="s">
        <v>33</v>
      </c>
    </row>
    <row r="29" spans="1:5" ht="15.75" x14ac:dyDescent="0.2">
      <c r="A29" s="4" t="s">
        <v>143</v>
      </c>
    </row>
    <row r="30" spans="1:5" x14ac:dyDescent="0.2">
      <c r="A30" s="5" t="s">
        <v>137</v>
      </c>
    </row>
    <row r="32" spans="1:5" ht="15" x14ac:dyDescent="0.2">
      <c r="A32" s="1" t="s">
        <v>12</v>
      </c>
      <c r="B32" s="1" t="s">
        <v>13</v>
      </c>
      <c r="C32" s="1" t="s">
        <v>144</v>
      </c>
    </row>
    <row r="33" spans="1:3" x14ac:dyDescent="0.2">
      <c r="A33" t="s">
        <v>17</v>
      </c>
      <c r="B33" t="s">
        <v>18</v>
      </c>
      <c r="C33" s="13">
        <v>179</v>
      </c>
    </row>
    <row r="34" spans="1:3" x14ac:dyDescent="0.2">
      <c r="A34" t="s">
        <v>20</v>
      </c>
      <c r="B34" t="s">
        <v>18</v>
      </c>
      <c r="C34" s="13">
        <v>165</v>
      </c>
    </row>
    <row r="35" spans="1:3" x14ac:dyDescent="0.2">
      <c r="A35" t="s">
        <v>21</v>
      </c>
      <c r="B35" t="s">
        <v>18</v>
      </c>
      <c r="C35" s="13">
        <v>129</v>
      </c>
    </row>
    <row r="36" spans="1:3" x14ac:dyDescent="0.2">
      <c r="A36" t="s">
        <v>22</v>
      </c>
      <c r="B36" t="s">
        <v>18</v>
      </c>
      <c r="C36" s="13">
        <v>69</v>
      </c>
    </row>
    <row r="37" spans="1:3" x14ac:dyDescent="0.2">
      <c r="A37" t="s">
        <v>23</v>
      </c>
      <c r="B37" t="s">
        <v>24</v>
      </c>
      <c r="C37" s="13">
        <v>144</v>
      </c>
    </row>
    <row r="38" spans="1:3" x14ac:dyDescent="0.2">
      <c r="A38" t="s">
        <v>23</v>
      </c>
      <c r="B38" t="s">
        <v>25</v>
      </c>
      <c r="C38" s="13">
        <v>221</v>
      </c>
    </row>
    <row r="39" spans="1:3" x14ac:dyDescent="0.2">
      <c r="A39" t="s">
        <v>23</v>
      </c>
      <c r="B39" t="s">
        <v>18</v>
      </c>
      <c r="C39" s="13">
        <v>172</v>
      </c>
    </row>
    <row r="40" spans="1:3" x14ac:dyDescent="0.2">
      <c r="A40" t="s">
        <v>26</v>
      </c>
      <c r="B40" t="s">
        <v>24</v>
      </c>
      <c r="C40" s="13">
        <v>253</v>
      </c>
    </row>
    <row r="41" spans="1:3" x14ac:dyDescent="0.2">
      <c r="A41" t="s">
        <v>26</v>
      </c>
      <c r="B41" t="s">
        <v>25</v>
      </c>
      <c r="C41" s="13">
        <v>232</v>
      </c>
    </row>
    <row r="42" spans="1:3" x14ac:dyDescent="0.2">
      <c r="A42" t="s">
        <v>26</v>
      </c>
      <c r="B42" t="s">
        <v>18</v>
      </c>
      <c r="C42" s="13">
        <v>253</v>
      </c>
    </row>
    <row r="43" spans="1:3" x14ac:dyDescent="0.2">
      <c r="A43" t="s">
        <v>27</v>
      </c>
      <c r="B43" t="s">
        <v>18</v>
      </c>
      <c r="C43" s="13">
        <v>193</v>
      </c>
    </row>
    <row r="44" spans="1:3" x14ac:dyDescent="0.2">
      <c r="A44" t="s">
        <v>28</v>
      </c>
      <c r="B44" t="s">
        <v>18</v>
      </c>
      <c r="C44" s="13">
        <v>162</v>
      </c>
    </row>
    <row r="45" spans="1:3" x14ac:dyDescent="0.2">
      <c r="A45" t="s">
        <v>29</v>
      </c>
      <c r="B45" t="s">
        <v>24</v>
      </c>
      <c r="C45" s="13">
        <v>95</v>
      </c>
    </row>
    <row r="46" spans="1:3" x14ac:dyDescent="0.2">
      <c r="A46" t="s">
        <v>29</v>
      </c>
      <c r="B46" t="s">
        <v>25</v>
      </c>
      <c r="C46" s="13">
        <v>253</v>
      </c>
    </row>
    <row r="47" spans="1:3" x14ac:dyDescent="0.2">
      <c r="A47" t="s">
        <v>29</v>
      </c>
      <c r="B47" t="s">
        <v>18</v>
      </c>
      <c r="C47" s="13">
        <v>112</v>
      </c>
    </row>
    <row r="48" spans="1:3" x14ac:dyDescent="0.2">
      <c r="A48" t="s">
        <v>30</v>
      </c>
      <c r="B48" t="s">
        <v>18</v>
      </c>
      <c r="C48" s="13">
        <v>69</v>
      </c>
    </row>
    <row r="49" spans="1:3" x14ac:dyDescent="0.2">
      <c r="A49" t="s">
        <v>31</v>
      </c>
      <c r="B49" t="s">
        <v>24</v>
      </c>
      <c r="C49" s="13">
        <v>164</v>
      </c>
    </row>
    <row r="50" spans="1:3" x14ac:dyDescent="0.2">
      <c r="A50" t="s">
        <v>31</v>
      </c>
      <c r="B50" t="s">
        <v>25</v>
      </c>
      <c r="C50" s="13">
        <v>197</v>
      </c>
    </row>
    <row r="51" spans="1:3" x14ac:dyDescent="0.2">
      <c r="A51" t="s">
        <v>31</v>
      </c>
      <c r="B51" t="s">
        <v>18</v>
      </c>
      <c r="C51" s="13">
        <v>168</v>
      </c>
    </row>
    <row r="52" spans="1:3" x14ac:dyDescent="0.2">
      <c r="A52" s="7"/>
      <c r="B52" s="7"/>
      <c r="C52" s="7"/>
    </row>
    <row r="53" spans="1:3" x14ac:dyDescent="0.2">
      <c r="A53" s="8" t="s">
        <v>145</v>
      </c>
    </row>
    <row r="54" spans="1:3" x14ac:dyDescent="0.2">
      <c r="A54" s="8" t="s">
        <v>146</v>
      </c>
    </row>
    <row r="55" spans="1:3" x14ac:dyDescent="0.2">
      <c r="A55" s="9" t="s">
        <v>33</v>
      </c>
    </row>
    <row r="57" spans="1:3" ht="15.75" x14ac:dyDescent="0.2">
      <c r="A57" s="4" t="s">
        <v>147</v>
      </c>
    </row>
    <row r="58" spans="1:3" x14ac:dyDescent="0.2">
      <c r="A58" s="5" t="s">
        <v>137</v>
      </c>
    </row>
    <row r="60" spans="1:3" ht="30" x14ac:dyDescent="0.2">
      <c r="A60" s="1" t="s">
        <v>12</v>
      </c>
      <c r="B60" s="1" t="s">
        <v>13</v>
      </c>
      <c r="C60" s="1" t="s">
        <v>148</v>
      </c>
    </row>
    <row r="61" spans="1:3" x14ac:dyDescent="0.2">
      <c r="A61" t="s">
        <v>17</v>
      </c>
      <c r="B61" t="s">
        <v>18</v>
      </c>
      <c r="C61" s="13">
        <v>46</v>
      </c>
    </row>
    <row r="62" spans="1:3" x14ac:dyDescent="0.2">
      <c r="A62" t="s">
        <v>20</v>
      </c>
      <c r="B62" t="s">
        <v>18</v>
      </c>
      <c r="C62" s="13">
        <v>7</v>
      </c>
    </row>
    <row r="63" spans="1:3" x14ac:dyDescent="0.2">
      <c r="A63" t="s">
        <v>21</v>
      </c>
      <c r="B63" t="s">
        <v>18</v>
      </c>
      <c r="C63" s="13">
        <v>26</v>
      </c>
    </row>
    <row r="64" spans="1:3" x14ac:dyDescent="0.2">
      <c r="A64" t="s">
        <v>22</v>
      </c>
      <c r="B64" t="s">
        <v>18</v>
      </c>
      <c r="C64" s="13">
        <v>12</v>
      </c>
    </row>
    <row r="65" spans="1:3" x14ac:dyDescent="0.2">
      <c r="A65" t="s">
        <v>23</v>
      </c>
      <c r="B65" t="s">
        <v>24</v>
      </c>
      <c r="C65" s="13">
        <v>38</v>
      </c>
    </row>
    <row r="66" spans="1:3" x14ac:dyDescent="0.2">
      <c r="A66" t="s">
        <v>23</v>
      </c>
      <c r="B66" t="s">
        <v>25</v>
      </c>
      <c r="C66" s="13">
        <v>45</v>
      </c>
    </row>
    <row r="67" spans="1:3" x14ac:dyDescent="0.2">
      <c r="A67" t="s">
        <v>23</v>
      </c>
      <c r="B67" t="s">
        <v>18</v>
      </c>
      <c r="C67" s="13">
        <v>40</v>
      </c>
    </row>
    <row r="68" spans="1:3" x14ac:dyDescent="0.2">
      <c r="A68" t="s">
        <v>26</v>
      </c>
      <c r="B68" t="s">
        <v>24</v>
      </c>
      <c r="C68" s="13">
        <v>23</v>
      </c>
    </row>
    <row r="69" spans="1:3" x14ac:dyDescent="0.2">
      <c r="A69" t="s">
        <v>26</v>
      </c>
      <c r="B69" t="s">
        <v>25</v>
      </c>
      <c r="C69" s="13">
        <v>63</v>
      </c>
    </row>
    <row r="70" spans="1:3" x14ac:dyDescent="0.2">
      <c r="A70" t="s">
        <v>26</v>
      </c>
      <c r="B70" t="s">
        <v>18</v>
      </c>
      <c r="C70" s="13">
        <v>24</v>
      </c>
    </row>
    <row r="71" spans="1:3" x14ac:dyDescent="0.2">
      <c r="A71" t="s">
        <v>27</v>
      </c>
      <c r="B71" t="s">
        <v>18</v>
      </c>
      <c r="C71" s="13">
        <v>23</v>
      </c>
    </row>
    <row r="72" spans="1:3" x14ac:dyDescent="0.2">
      <c r="A72" t="s">
        <v>28</v>
      </c>
      <c r="B72" t="s">
        <v>18</v>
      </c>
      <c r="C72" s="13">
        <v>35</v>
      </c>
    </row>
    <row r="73" spans="1:3" x14ac:dyDescent="0.2">
      <c r="A73" t="s">
        <v>29</v>
      </c>
      <c r="B73" t="s">
        <v>24</v>
      </c>
      <c r="C73" s="13">
        <v>28</v>
      </c>
    </row>
    <row r="74" spans="1:3" x14ac:dyDescent="0.2">
      <c r="A74" t="s">
        <v>29</v>
      </c>
      <c r="B74" t="s">
        <v>25</v>
      </c>
      <c r="C74" s="13">
        <v>49</v>
      </c>
    </row>
    <row r="75" spans="1:3" x14ac:dyDescent="0.2">
      <c r="A75" t="s">
        <v>29</v>
      </c>
      <c r="B75" t="s">
        <v>18</v>
      </c>
      <c r="C75" s="13">
        <v>30</v>
      </c>
    </row>
    <row r="76" spans="1:3" x14ac:dyDescent="0.2">
      <c r="A76" t="s">
        <v>30</v>
      </c>
      <c r="B76" t="s">
        <v>18</v>
      </c>
      <c r="C76" s="13">
        <v>15</v>
      </c>
    </row>
    <row r="77" spans="1:3" x14ac:dyDescent="0.2">
      <c r="A77" t="s">
        <v>31</v>
      </c>
      <c r="B77" t="s">
        <v>24</v>
      </c>
      <c r="C77" s="13">
        <v>41</v>
      </c>
    </row>
    <row r="78" spans="1:3" x14ac:dyDescent="0.2">
      <c r="A78" t="s">
        <v>31</v>
      </c>
      <c r="B78" t="s">
        <v>25</v>
      </c>
      <c r="C78" s="13">
        <v>66</v>
      </c>
    </row>
    <row r="79" spans="1:3" x14ac:dyDescent="0.2">
      <c r="A79" t="s">
        <v>31</v>
      </c>
      <c r="B79" t="s">
        <v>18</v>
      </c>
      <c r="C79" s="13">
        <v>45</v>
      </c>
    </row>
    <row r="80" spans="1:3" x14ac:dyDescent="0.2">
      <c r="A80" s="7"/>
      <c r="B80" s="7"/>
      <c r="C80" s="7"/>
    </row>
    <row r="81" spans="1:3" x14ac:dyDescent="0.2">
      <c r="A81" s="8" t="s">
        <v>149</v>
      </c>
    </row>
    <row r="82" spans="1:3" x14ac:dyDescent="0.2">
      <c r="A82" s="8" t="s">
        <v>146</v>
      </c>
    </row>
    <row r="83" spans="1:3" x14ac:dyDescent="0.2">
      <c r="A83" s="9" t="s">
        <v>33</v>
      </c>
    </row>
    <row r="85" spans="1:3" ht="15.75" x14ac:dyDescent="0.2">
      <c r="A85" s="4" t="s">
        <v>150</v>
      </c>
    </row>
    <row r="86" spans="1:3" x14ac:dyDescent="0.2">
      <c r="A86" s="5" t="s">
        <v>137</v>
      </c>
    </row>
    <row r="88" spans="1:3" ht="30" x14ac:dyDescent="0.2">
      <c r="A88" s="1" t="s">
        <v>12</v>
      </c>
      <c r="B88" s="1" t="s">
        <v>13</v>
      </c>
      <c r="C88" s="1" t="s">
        <v>151</v>
      </c>
    </row>
    <row r="89" spans="1:3" x14ac:dyDescent="0.2">
      <c r="A89" t="s">
        <v>17</v>
      </c>
      <c r="B89" t="s">
        <v>18</v>
      </c>
      <c r="C89" s="13">
        <v>84</v>
      </c>
    </row>
    <row r="90" spans="1:3" x14ac:dyDescent="0.2">
      <c r="A90" t="s">
        <v>20</v>
      </c>
      <c r="B90" t="s">
        <v>18</v>
      </c>
      <c r="C90" s="13">
        <v>34</v>
      </c>
    </row>
    <row r="91" spans="1:3" x14ac:dyDescent="0.2">
      <c r="A91" t="s">
        <v>21</v>
      </c>
      <c r="B91" t="s">
        <v>18</v>
      </c>
      <c r="C91" s="13">
        <v>69</v>
      </c>
    </row>
    <row r="92" spans="1:3" x14ac:dyDescent="0.2">
      <c r="A92" t="s">
        <v>22</v>
      </c>
      <c r="B92" t="s">
        <v>18</v>
      </c>
      <c r="C92" s="13">
        <v>41</v>
      </c>
    </row>
    <row r="93" spans="1:3" x14ac:dyDescent="0.2">
      <c r="A93" t="s">
        <v>23</v>
      </c>
      <c r="B93" t="s">
        <v>24</v>
      </c>
      <c r="C93" s="13">
        <v>50</v>
      </c>
    </row>
    <row r="94" spans="1:3" x14ac:dyDescent="0.2">
      <c r="A94" t="s">
        <v>23</v>
      </c>
      <c r="B94" t="s">
        <v>25</v>
      </c>
      <c r="C94" s="13">
        <v>61</v>
      </c>
    </row>
    <row r="95" spans="1:3" x14ac:dyDescent="0.2">
      <c r="A95" t="s">
        <v>23</v>
      </c>
      <c r="B95" t="s">
        <v>18</v>
      </c>
      <c r="C95" s="13">
        <v>54</v>
      </c>
    </row>
    <row r="96" spans="1:3" x14ac:dyDescent="0.2">
      <c r="A96" t="s">
        <v>26</v>
      </c>
      <c r="B96" t="s">
        <v>24</v>
      </c>
      <c r="C96" s="13">
        <v>17</v>
      </c>
    </row>
    <row r="97" spans="1:3" x14ac:dyDescent="0.2">
      <c r="A97" t="s">
        <v>26</v>
      </c>
      <c r="B97" t="s">
        <v>25</v>
      </c>
      <c r="C97" s="13">
        <v>73</v>
      </c>
    </row>
    <row r="98" spans="1:3" x14ac:dyDescent="0.2">
      <c r="A98" t="s">
        <v>26</v>
      </c>
      <c r="B98" t="s">
        <v>18</v>
      </c>
      <c r="C98" s="13">
        <v>19</v>
      </c>
    </row>
    <row r="99" spans="1:3" x14ac:dyDescent="0.2">
      <c r="A99" t="s">
        <v>27</v>
      </c>
      <c r="B99" t="s">
        <v>18</v>
      </c>
      <c r="C99" s="13">
        <v>18</v>
      </c>
    </row>
    <row r="100" spans="1:3" x14ac:dyDescent="0.2">
      <c r="A100" t="s">
        <v>28</v>
      </c>
      <c r="B100" t="s">
        <v>18</v>
      </c>
      <c r="C100" s="13">
        <v>52</v>
      </c>
    </row>
    <row r="101" spans="1:3" x14ac:dyDescent="0.2">
      <c r="A101" t="s">
        <v>29</v>
      </c>
      <c r="B101" t="s">
        <v>24</v>
      </c>
      <c r="C101" s="13">
        <v>50</v>
      </c>
    </row>
    <row r="102" spans="1:3" x14ac:dyDescent="0.2">
      <c r="A102" t="s">
        <v>29</v>
      </c>
      <c r="B102" t="s">
        <v>25</v>
      </c>
      <c r="C102" s="13">
        <v>55</v>
      </c>
    </row>
    <row r="103" spans="1:3" x14ac:dyDescent="0.2">
      <c r="A103" t="s">
        <v>29</v>
      </c>
      <c r="B103" t="s">
        <v>18</v>
      </c>
      <c r="C103" s="13">
        <v>50</v>
      </c>
    </row>
    <row r="104" spans="1:3" x14ac:dyDescent="0.2">
      <c r="A104" t="s">
        <v>30</v>
      </c>
      <c r="B104" t="s">
        <v>18</v>
      </c>
      <c r="C104" s="13">
        <v>33</v>
      </c>
    </row>
    <row r="105" spans="1:3" x14ac:dyDescent="0.2">
      <c r="A105" t="s">
        <v>31</v>
      </c>
      <c r="B105" t="s">
        <v>24</v>
      </c>
      <c r="C105" s="13">
        <v>59</v>
      </c>
    </row>
    <row r="106" spans="1:3" x14ac:dyDescent="0.2">
      <c r="A106" t="s">
        <v>31</v>
      </c>
      <c r="B106" t="s">
        <v>25</v>
      </c>
      <c r="C106" s="13">
        <v>130</v>
      </c>
    </row>
    <row r="107" spans="1:3" x14ac:dyDescent="0.2">
      <c r="A107" t="s">
        <v>31</v>
      </c>
      <c r="B107" t="s">
        <v>18</v>
      </c>
      <c r="C107" s="13">
        <v>69</v>
      </c>
    </row>
    <row r="108" spans="1:3" x14ac:dyDescent="0.2">
      <c r="A108" s="7"/>
      <c r="B108" s="7"/>
      <c r="C108" s="7"/>
    </row>
    <row r="109" spans="1:3" x14ac:dyDescent="0.2">
      <c r="A109" s="8" t="s">
        <v>152</v>
      </c>
    </row>
    <row r="110" spans="1:3" x14ac:dyDescent="0.2">
      <c r="A110" s="8" t="s">
        <v>146</v>
      </c>
    </row>
    <row r="111" spans="1:3" x14ac:dyDescent="0.2">
      <c r="A111" s="9" t="s">
        <v>33</v>
      </c>
    </row>
    <row r="113" spans="1:3" ht="15.75" x14ac:dyDescent="0.2">
      <c r="A113" s="4" t="s">
        <v>153</v>
      </c>
    </row>
    <row r="114" spans="1:3" x14ac:dyDescent="0.2">
      <c r="A114" s="5" t="s">
        <v>137</v>
      </c>
    </row>
    <row r="116" spans="1:3" ht="30" x14ac:dyDescent="0.2">
      <c r="A116" s="1" t="s">
        <v>12</v>
      </c>
      <c r="B116" s="1" t="s">
        <v>13</v>
      </c>
      <c r="C116" s="1" t="s">
        <v>154</v>
      </c>
    </row>
    <row r="117" spans="1:3" x14ac:dyDescent="0.2">
      <c r="A117" t="s">
        <v>17</v>
      </c>
      <c r="B117" t="s">
        <v>18</v>
      </c>
      <c r="C117" s="13">
        <v>114</v>
      </c>
    </row>
    <row r="118" spans="1:3" x14ac:dyDescent="0.2">
      <c r="A118" t="s">
        <v>20</v>
      </c>
      <c r="B118" t="s">
        <v>18</v>
      </c>
      <c r="C118" s="13">
        <v>10</v>
      </c>
    </row>
    <row r="119" spans="1:3" x14ac:dyDescent="0.2">
      <c r="A119" t="s">
        <v>21</v>
      </c>
      <c r="B119" t="s">
        <v>18</v>
      </c>
      <c r="C119" s="13">
        <v>41</v>
      </c>
    </row>
    <row r="120" spans="1:3" x14ac:dyDescent="0.2">
      <c r="A120" t="s">
        <v>22</v>
      </c>
      <c r="B120" t="s">
        <v>18</v>
      </c>
      <c r="C120" s="13">
        <v>9</v>
      </c>
    </row>
    <row r="121" spans="1:3" x14ac:dyDescent="0.2">
      <c r="A121" t="s">
        <v>23</v>
      </c>
      <c r="B121" t="s">
        <v>24</v>
      </c>
      <c r="C121" s="13">
        <v>54</v>
      </c>
    </row>
    <row r="122" spans="1:3" x14ac:dyDescent="0.2">
      <c r="A122" t="s">
        <v>23</v>
      </c>
      <c r="B122" t="s">
        <v>25</v>
      </c>
      <c r="C122" s="13">
        <v>16</v>
      </c>
    </row>
    <row r="123" spans="1:3" x14ac:dyDescent="0.2">
      <c r="A123" t="s">
        <v>23</v>
      </c>
      <c r="B123" t="s">
        <v>18</v>
      </c>
      <c r="C123" s="13">
        <v>42</v>
      </c>
    </row>
    <row r="124" spans="1:3" x14ac:dyDescent="0.2">
      <c r="A124" t="s">
        <v>26</v>
      </c>
      <c r="B124" t="s">
        <v>24</v>
      </c>
      <c r="C124" s="13">
        <v>68</v>
      </c>
    </row>
    <row r="125" spans="1:3" x14ac:dyDescent="0.2">
      <c r="A125" t="s">
        <v>26</v>
      </c>
      <c r="B125" t="s">
        <v>25</v>
      </c>
      <c r="C125" s="13">
        <v>25</v>
      </c>
    </row>
    <row r="126" spans="1:3" x14ac:dyDescent="0.2">
      <c r="A126" t="s">
        <v>26</v>
      </c>
      <c r="B126" t="s">
        <v>18</v>
      </c>
      <c r="C126" s="13">
        <v>67</v>
      </c>
    </row>
    <row r="127" spans="1:3" x14ac:dyDescent="0.2">
      <c r="A127" t="s">
        <v>27</v>
      </c>
      <c r="B127" t="s">
        <v>18</v>
      </c>
      <c r="C127" s="13">
        <v>34</v>
      </c>
    </row>
    <row r="128" spans="1:3" x14ac:dyDescent="0.2">
      <c r="A128" t="s">
        <v>28</v>
      </c>
      <c r="B128" t="s">
        <v>18</v>
      </c>
      <c r="C128" s="13">
        <v>20</v>
      </c>
    </row>
    <row r="129" spans="1:3" x14ac:dyDescent="0.2">
      <c r="A129" t="s">
        <v>29</v>
      </c>
      <c r="B129" t="s">
        <v>24</v>
      </c>
      <c r="C129" s="13">
        <v>29</v>
      </c>
    </row>
    <row r="130" spans="1:3" x14ac:dyDescent="0.2">
      <c r="A130" t="s">
        <v>29</v>
      </c>
      <c r="B130" t="s">
        <v>25</v>
      </c>
      <c r="C130" s="13">
        <v>2</v>
      </c>
    </row>
    <row r="131" spans="1:3" x14ac:dyDescent="0.2">
      <c r="A131" t="s">
        <v>29</v>
      </c>
      <c r="B131" t="s">
        <v>18</v>
      </c>
      <c r="C131" s="13">
        <v>26</v>
      </c>
    </row>
    <row r="132" spans="1:3" x14ac:dyDescent="0.2">
      <c r="A132" t="s">
        <v>30</v>
      </c>
      <c r="B132" t="s">
        <v>18</v>
      </c>
      <c r="C132" s="13">
        <v>50</v>
      </c>
    </row>
    <row r="133" spans="1:3" x14ac:dyDescent="0.2">
      <c r="A133" t="s">
        <v>31</v>
      </c>
      <c r="B133" t="s">
        <v>24</v>
      </c>
      <c r="C133" s="13">
        <v>25</v>
      </c>
    </row>
    <row r="134" spans="1:3" x14ac:dyDescent="0.2">
      <c r="A134" t="s">
        <v>31</v>
      </c>
      <c r="B134" t="s">
        <v>25</v>
      </c>
      <c r="C134" s="13">
        <v>106</v>
      </c>
    </row>
    <row r="135" spans="1:3" x14ac:dyDescent="0.2">
      <c r="A135" t="s">
        <v>31</v>
      </c>
      <c r="B135" t="s">
        <v>18</v>
      </c>
      <c r="C135" s="13">
        <v>36</v>
      </c>
    </row>
    <row r="136" spans="1:3" x14ac:dyDescent="0.2">
      <c r="A136" s="7"/>
      <c r="B136" s="7"/>
      <c r="C136" s="7"/>
    </row>
    <row r="137" spans="1:3" x14ac:dyDescent="0.2">
      <c r="A137" s="8" t="s">
        <v>155</v>
      </c>
    </row>
    <row r="138" spans="1:3" x14ac:dyDescent="0.2">
      <c r="A138" s="8" t="s">
        <v>146</v>
      </c>
    </row>
    <row r="139" spans="1:3" x14ac:dyDescent="0.2">
      <c r="A139" s="9" t="s">
        <v>33</v>
      </c>
    </row>
    <row r="141" spans="1:3" ht="15.75" x14ac:dyDescent="0.2">
      <c r="A141" s="4" t="s">
        <v>156</v>
      </c>
    </row>
    <row r="142" spans="1:3" x14ac:dyDescent="0.2">
      <c r="A142" s="5" t="s">
        <v>137</v>
      </c>
    </row>
    <row r="144" spans="1:3" ht="30" x14ac:dyDescent="0.2">
      <c r="A144" s="1" t="s">
        <v>12</v>
      </c>
      <c r="B144" s="1" t="s">
        <v>13</v>
      </c>
      <c r="C144" s="1" t="s">
        <v>157</v>
      </c>
    </row>
    <row r="145" spans="1:3" x14ac:dyDescent="0.2">
      <c r="A145" t="s">
        <v>17</v>
      </c>
      <c r="B145" t="s">
        <v>18</v>
      </c>
      <c r="C145" s="13">
        <v>15</v>
      </c>
    </row>
    <row r="146" spans="1:3" x14ac:dyDescent="0.2">
      <c r="A146" t="s">
        <v>20</v>
      </c>
      <c r="B146" t="s">
        <v>18</v>
      </c>
      <c r="C146" s="13">
        <v>1</v>
      </c>
    </row>
    <row r="147" spans="1:3" x14ac:dyDescent="0.2">
      <c r="A147" t="s">
        <v>21</v>
      </c>
      <c r="B147" t="s">
        <v>18</v>
      </c>
      <c r="C147" s="13">
        <v>2</v>
      </c>
    </row>
    <row r="148" spans="1:3" x14ac:dyDescent="0.2">
      <c r="A148" t="s">
        <v>22</v>
      </c>
      <c r="B148" t="s">
        <v>18</v>
      </c>
      <c r="C148" s="13">
        <v>0</v>
      </c>
    </row>
    <row r="149" spans="1:3" x14ac:dyDescent="0.2">
      <c r="A149" t="s">
        <v>23</v>
      </c>
      <c r="B149" t="s">
        <v>24</v>
      </c>
      <c r="C149" s="13">
        <v>10</v>
      </c>
    </row>
    <row r="150" spans="1:3" x14ac:dyDescent="0.2">
      <c r="A150" t="s">
        <v>23</v>
      </c>
      <c r="B150" t="s">
        <v>25</v>
      </c>
      <c r="C150" s="13">
        <v>14</v>
      </c>
    </row>
    <row r="151" spans="1:3" x14ac:dyDescent="0.2">
      <c r="A151" t="s">
        <v>23</v>
      </c>
      <c r="B151" t="s">
        <v>18</v>
      </c>
      <c r="C151" s="13">
        <v>11</v>
      </c>
    </row>
    <row r="152" spans="1:3" x14ac:dyDescent="0.2">
      <c r="A152" t="s">
        <v>26</v>
      </c>
      <c r="B152" t="s">
        <v>24</v>
      </c>
      <c r="C152" s="13">
        <v>1</v>
      </c>
    </row>
    <row r="153" spans="1:3" x14ac:dyDescent="0.2">
      <c r="A153" t="s">
        <v>26</v>
      </c>
      <c r="B153" t="s">
        <v>25</v>
      </c>
      <c r="C153" s="13">
        <v>10</v>
      </c>
    </row>
    <row r="154" spans="1:3" x14ac:dyDescent="0.2">
      <c r="A154" t="s">
        <v>26</v>
      </c>
      <c r="B154" t="s">
        <v>18</v>
      </c>
      <c r="C154" s="13">
        <v>2</v>
      </c>
    </row>
    <row r="155" spans="1:3" x14ac:dyDescent="0.2">
      <c r="A155" t="s">
        <v>27</v>
      </c>
      <c r="B155" t="s">
        <v>18</v>
      </c>
      <c r="C155" s="13">
        <v>5</v>
      </c>
    </row>
    <row r="156" spans="1:3" x14ac:dyDescent="0.2">
      <c r="A156" t="s">
        <v>28</v>
      </c>
      <c r="B156" t="s">
        <v>18</v>
      </c>
      <c r="C156" s="13">
        <v>2</v>
      </c>
    </row>
    <row r="157" spans="1:3" x14ac:dyDescent="0.2">
      <c r="A157" t="s">
        <v>29</v>
      </c>
      <c r="B157" t="s">
        <v>24</v>
      </c>
      <c r="C157" s="13">
        <v>2</v>
      </c>
    </row>
    <row r="158" spans="1:3" x14ac:dyDescent="0.2">
      <c r="A158" t="s">
        <v>29</v>
      </c>
      <c r="B158" t="s">
        <v>25</v>
      </c>
      <c r="C158" s="13">
        <v>10</v>
      </c>
    </row>
    <row r="159" spans="1:3" x14ac:dyDescent="0.2">
      <c r="A159" t="s">
        <v>29</v>
      </c>
      <c r="B159" t="s">
        <v>18</v>
      </c>
      <c r="C159" s="13">
        <v>3</v>
      </c>
    </row>
    <row r="160" spans="1:3" x14ac:dyDescent="0.2">
      <c r="A160" t="s">
        <v>30</v>
      </c>
      <c r="B160" t="s">
        <v>18</v>
      </c>
      <c r="C160" s="13">
        <v>3</v>
      </c>
    </row>
    <row r="161" spans="1:3" x14ac:dyDescent="0.2">
      <c r="A161" t="s">
        <v>31</v>
      </c>
      <c r="B161" t="s">
        <v>24</v>
      </c>
      <c r="C161" s="13">
        <v>10</v>
      </c>
    </row>
    <row r="162" spans="1:3" x14ac:dyDescent="0.2">
      <c r="A162" t="s">
        <v>31</v>
      </c>
      <c r="B162" t="s">
        <v>25</v>
      </c>
      <c r="C162" s="13">
        <v>20</v>
      </c>
    </row>
    <row r="163" spans="1:3" x14ac:dyDescent="0.2">
      <c r="A163" t="s">
        <v>31</v>
      </c>
      <c r="B163" t="s">
        <v>18</v>
      </c>
      <c r="C163" s="13">
        <v>12</v>
      </c>
    </row>
    <row r="164" spans="1:3" x14ac:dyDescent="0.2">
      <c r="A164" s="7"/>
      <c r="B164" s="7"/>
      <c r="C164" s="7"/>
    </row>
    <row r="165" spans="1:3" x14ac:dyDescent="0.2">
      <c r="A165" s="8" t="s">
        <v>158</v>
      </c>
    </row>
    <row r="166" spans="1:3" x14ac:dyDescent="0.2">
      <c r="A166" s="8" t="s">
        <v>146</v>
      </c>
    </row>
    <row r="167" spans="1:3" x14ac:dyDescent="0.2">
      <c r="A167" s="9" t="s">
        <v>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1_Retournement_sol</vt:lpstr>
      <vt:lpstr>2_Nature_Précédent</vt:lpstr>
      <vt:lpstr>3_Durée_Précédent</vt:lpstr>
      <vt:lpstr>4_Résidus_précédent</vt:lpstr>
      <vt:lpstr>5_Pleine-terre_Repousse_préc</vt:lpstr>
      <vt:lpstr>6_Hors-sol_Gestion_préc</vt:lpstr>
      <vt:lpstr>7_Fumure_organique_précédent</vt:lpstr>
      <vt:lpstr>8_Fumure_minérale_précédent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Pierre CHAPELLE</cp:lastModifiedBy>
  <dcterms:created xsi:type="dcterms:W3CDTF">2025-12-19T15:40:23Z</dcterms:created>
  <dcterms:modified xsi:type="dcterms:W3CDTF">2026-01-20T11:16:47Z</dcterms:modified>
</cp:coreProperties>
</file>