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vae\EnquetesPK\PK-Légumes\PK_légumes2022\09.Diffusions\Chiffres et données\Global\Fichiers pour publication\"/>
    </mc:Choice>
  </mc:AlternateContent>
  <xr:revisionPtr revIDLastSave="0" documentId="13_ncr:1_{BBBAE85D-480C-493C-8056-2D72BF1D7B7B}" xr6:coauthVersionLast="47" xr6:coauthVersionMax="47" xr10:uidLastSave="{00000000-0000-0000-0000-000000000000}"/>
  <bookViews>
    <workbookView xWindow="195" yWindow="750" windowWidth="14835" windowHeight="13755" firstSheet="1" activeTab="1" xr2:uid="{00000000-000D-0000-FFFF-FFFF00000000}"/>
  </bookViews>
  <sheets>
    <sheet name="Sommaire" sheetId="10" r:id="rId1"/>
    <sheet name="1_Mode de production" sheetId="2" r:id="rId2"/>
    <sheet name="2_Engagement_Certification" sheetId="3" r:id="rId3"/>
    <sheet name="3_Récolte" sheetId="4" r:id="rId4"/>
    <sheet name="4_Rendement" sheetId="5" r:id="rId5"/>
    <sheet name="5_Perte_production" sheetId="6" r:id="rId6"/>
    <sheet name="6_Aléas_production" sheetId="7" r:id="rId7"/>
    <sheet name="7_Cycle_production°" sheetId="8" r:id="rId8"/>
    <sheet name="8_Commerc_valorisat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" i="2" l="1"/>
  <c r="B24" i="10" l="1"/>
  <c r="B23" i="10"/>
  <c r="B22" i="10"/>
  <c r="B21" i="10"/>
  <c r="B20" i="10"/>
  <c r="B30" i="10"/>
  <c r="B33" i="10"/>
  <c r="B29" i="10"/>
  <c r="B28" i="10"/>
  <c r="B19" i="10"/>
  <c r="B38" i="10"/>
  <c r="B37" i="10"/>
  <c r="B36" i="10"/>
  <c r="B35" i="10"/>
  <c r="B34" i="10"/>
  <c r="B31" i="10"/>
  <c r="A19" i="10"/>
  <c r="A20" i="10"/>
  <c r="A25" i="10"/>
  <c r="B25" i="10"/>
  <c r="A26" i="10"/>
  <c r="B26" i="10"/>
  <c r="A27" i="10"/>
  <c r="B27" i="10"/>
  <c r="A28" i="10"/>
  <c r="A29" i="10"/>
  <c r="A31" i="10"/>
  <c r="B32" i="10"/>
  <c r="L1" i="9"/>
  <c r="L1" i="8"/>
  <c r="L1" i="7"/>
  <c r="L1" i="6"/>
  <c r="L1" i="5"/>
  <c r="L1" i="4"/>
  <c r="L1" i="3"/>
</calcChain>
</file>

<file path=xl/sharedStrings.xml><?xml version="1.0" encoding="utf-8"?>
<sst xmlns="http://schemas.openxmlformats.org/spreadsheetml/2006/main" count="1098" uniqueCount="174">
  <si>
    <t>Enquête Pratiques culturales en productions légumières 2022</t>
  </si>
  <si>
    <t>Signes conventionnels utilisés :</t>
  </si>
  <si>
    <t>- nd ou case vide : résultat non disponible (par exemple donnée non collectée pour une culture)</t>
  </si>
  <si>
    <t>- ns : résultat non significatif (secret statistique, moins de 30 unités ou précision supérieure à 20 %)</t>
  </si>
  <si>
    <t>Champ géographique : France métropolitaine pour les tableaux regroupés, détail des régions de France métropolitaine et des DOM (La Réunion, Guyane, Martinique et Guadeloupe)</t>
  </si>
  <si>
    <t>Les résultats portent sur la campagne culturale 2022.</t>
  </si>
  <si>
    <t>"Ensemble" regroupe tous les modes de conduite : plein air ou abri bas, sous serre ou abri haut, hors-sol</t>
  </si>
  <si>
    <t>L'espèce "Oignon" dans les tableaux correspond aux "oignons et aux cives… hors échalotes".</t>
  </si>
  <si>
    <t>L'espèce "Potiron" dans les tableaux correspond à "Potiron, courge, giraumon, citrouille… hors chayotte".</t>
  </si>
  <si>
    <t>L'espèce "Chou feuille" dans les tableaux correspond aux "chou feuille (hors choucroute)".</t>
  </si>
  <si>
    <t>Part de superficie développée, en %</t>
  </si>
  <si>
    <t>Espèce</t>
  </si>
  <si>
    <t>Mode de conduite</t>
  </si>
  <si>
    <t>Carotte</t>
  </si>
  <si>
    <t>Ensemble</t>
  </si>
  <si>
    <t>0</t>
  </si>
  <si>
    <t>Chou de Bruxelles</t>
  </si>
  <si>
    <t>ns</t>
  </si>
  <si>
    <t>100</t>
  </si>
  <si>
    <t>Chou feuille</t>
  </si>
  <si>
    <t>Chou à inflorescence</t>
  </si>
  <si>
    <t>Fraise</t>
  </si>
  <si>
    <t>Plein air ou abri bas</t>
  </si>
  <si>
    <t>Sous serre ou abri haut</t>
  </si>
  <si>
    <t>Melon</t>
  </si>
  <si>
    <t>Oignon</t>
  </si>
  <si>
    <t>Potiron</t>
  </si>
  <si>
    <t>Salade chicorée ou laitue</t>
  </si>
  <si>
    <t>Salade mâche</t>
  </si>
  <si>
    <t>Tomate</t>
  </si>
  <si>
    <t>Champ : Cultures de pleine terre</t>
  </si>
  <si>
    <t>Source : SSP - Agreste - Enquête Pratiques culturales en productions légumières 2022</t>
  </si>
  <si>
    <t>MAEC (1)</t>
  </si>
  <si>
    <t>Contrat (2)</t>
  </si>
  <si>
    <t>Fertilisation</t>
  </si>
  <si>
    <t xml:space="preserve">Autre </t>
  </si>
  <si>
    <t xml:space="preserve">Aucun </t>
  </si>
  <si>
    <t xml:space="preserve">Fertilisation </t>
  </si>
  <si>
    <t>Autre</t>
  </si>
  <si>
    <t>Aucun</t>
  </si>
  <si>
    <t>Hors sol</t>
  </si>
  <si>
    <t>Champ : Toutes cultures tous modes de conduite</t>
  </si>
  <si>
    <t>AOC/AOP</t>
  </si>
  <si>
    <t>Champ : Oignons tous modes de conduite</t>
  </si>
  <si>
    <t>IGP</t>
  </si>
  <si>
    <t>Label rouge</t>
  </si>
  <si>
    <t>Champ : Carotte, fraise, melon, tous modes de conduite</t>
  </si>
  <si>
    <t>Sans résidus de pesticides</t>
  </si>
  <si>
    <t>Récolte et modalités de récolte</t>
  </si>
  <si>
    <t>Oui</t>
  </si>
  <si>
    <t>Modalités de récolte</t>
  </si>
  <si>
    <t>Mécanique</t>
  </si>
  <si>
    <t xml:space="preserve"> Manuelle</t>
  </si>
  <si>
    <t>Nombre de passages</t>
  </si>
  <si>
    <t>Note de lecture : en 2022, 99 % des superficies développées de carotte ont été récoltées.</t>
  </si>
  <si>
    <t>Rendement</t>
  </si>
  <si>
    <t>Connaissance</t>
  </si>
  <si>
    <t>Rendement en tonne / ha</t>
  </si>
  <si>
    <t>Objectif</t>
  </si>
  <si>
    <t>Ecart en %</t>
  </si>
  <si>
    <t>Non</t>
  </si>
  <si>
    <t>Avec besoin d'une aide</t>
  </si>
  <si>
    <t>% d'écart</t>
  </si>
  <si>
    <t>Note de lecture : en 2022, 2 % des superficies développées de carotte ont un rendement moyen non connu de l'exploitant.</t>
  </si>
  <si>
    <t>Production restée sur la parcelle - hors invendus.</t>
  </si>
  <si>
    <t xml:space="preserve">Perte </t>
  </si>
  <si>
    <t>Pourcentage</t>
  </si>
  <si>
    <t>%</t>
  </si>
  <si>
    <t>Type d'aléas</t>
  </si>
  <si>
    <t>Avec effet sur les pratiques</t>
  </si>
  <si>
    <t>climatique</t>
  </si>
  <si>
    <t>sanitaire</t>
  </si>
  <si>
    <t>hausse des prix des intrants</t>
  </si>
  <si>
    <t>chute des prix de vente</t>
  </si>
  <si>
    <t>manque de trésorerie</t>
  </si>
  <si>
    <t>interventions phytosanitaires</t>
  </si>
  <si>
    <t>problème d'accès à l'eau d’irrigation</t>
  </si>
  <si>
    <t>Note de lecture : en 2022, 82 % des superficies développées de chou feuilles ont connu des aléas climatiques.</t>
  </si>
  <si>
    <t>Coopérative ou OP</t>
  </si>
  <si>
    <t>Carreau, cadran, Min</t>
  </si>
  <si>
    <t>Expéditeur indépendant</t>
  </si>
  <si>
    <t>Centrale d'achat</t>
  </si>
  <si>
    <t>Directement à l'usine de transformation,</t>
  </si>
  <si>
    <t>Vente directe sans intermédiaire</t>
  </si>
  <si>
    <t>Vente directe avec 1 seul intermédiaire</t>
  </si>
  <si>
    <t>Non commercialisée</t>
  </si>
  <si>
    <t>Autres modes</t>
  </si>
  <si>
    <t>Commercialisation des fraises et melons</t>
  </si>
  <si>
    <t>Primeur</t>
  </si>
  <si>
    <t>De saison</t>
  </si>
  <si>
    <t>D'arrière saison</t>
  </si>
  <si>
    <t>Ne sait pas</t>
  </si>
  <si>
    <t>Note de lecture : en 2022, 12 % des superficies développées de fraise de pleine terre - plein air ou abris bas sont commercialisées en primeur.</t>
  </si>
  <si>
    <t>Précoce</t>
  </si>
  <si>
    <t>D'été</t>
  </si>
  <si>
    <t>D'automne</t>
  </si>
  <si>
    <t>D'hiver</t>
  </si>
  <si>
    <t>Étalée</t>
  </si>
  <si>
    <t>Note de lecture : en 2022, 10 % des superficies développées de carotte sont commercialisées en précoce.</t>
  </si>
  <si>
    <t>% de la production invendu</t>
  </si>
  <si>
    <t>Champ : Toutes cultures, tous modes de conduite</t>
  </si>
  <si>
    <t>Frais sans fane</t>
  </si>
  <si>
    <t>Frais avec fane</t>
  </si>
  <si>
    <t>Frais mini légumes</t>
  </si>
  <si>
    <t>Frais autre</t>
  </si>
  <si>
    <t>Légumes de conservation</t>
  </si>
  <si>
    <t>Transformation de mini légumes</t>
  </si>
  <si>
    <t>Transformation autre</t>
  </si>
  <si>
    <t>Frais</t>
  </si>
  <si>
    <t>Transformation</t>
  </si>
  <si>
    <t>Onglet</t>
  </si>
  <si>
    <t>Tableau</t>
  </si>
  <si>
    <t>En nombre de jours</t>
  </si>
  <si>
    <t xml:space="preserve">Production récoltée non commercialisée </t>
  </si>
  <si>
    <t>Mode principal de valorisation de la production de carotte</t>
  </si>
  <si>
    <t>Mode principal de valorisation de la production de fraise</t>
  </si>
  <si>
    <t>Mode principal de valorisation de la production d'oignon</t>
  </si>
  <si>
    <t>Mode principal de valorisation de la production des autres légumes</t>
  </si>
  <si>
    <t>(1) Plusieurs réponses possibles</t>
  </si>
  <si>
    <t>(4) Demeter, Biocohérence…</t>
  </si>
  <si>
    <t>(3) Agriculture biologique certifiée (AB et label bio de l'union européenne, y.c. conversion)</t>
  </si>
  <si>
    <t>(2) Conventionnel - Raisonné</t>
  </si>
  <si>
    <t>Ligne</t>
  </si>
  <si>
    <t>(2) engagement agro-environnemental</t>
  </si>
  <si>
    <t>(3) contrat, cahier des charges conclu avec un partenaire privé (industriels, grossistes, coopératives....)</t>
  </si>
  <si>
    <t>(4) Intervention phytosanitaire</t>
  </si>
  <si>
    <t>Engagement MAEC, Contrat (1)</t>
  </si>
  <si>
    <t>Certification AOC/AOP de la production d'oignon</t>
  </si>
  <si>
    <t>Note de lecture : en 2022, 3 % des superficies développées d'oignon sont certifiées AOC/AOP pour leur récolte.</t>
  </si>
  <si>
    <t>Note de lecture : en 2022, 1 % des superficies développées de carotte sont certifiées Label rouge pour leur récolte.</t>
  </si>
  <si>
    <t>Certification sans résidus de pesticides</t>
  </si>
  <si>
    <t>Note de lecture : en 2022, 16 % des superficies développées de carotte produisent une récolte certifiée sans résidus de pesticides.</t>
  </si>
  <si>
    <t>MAEC (2)</t>
  </si>
  <si>
    <t>Contrat (3)</t>
  </si>
  <si>
    <t>Intervent° phyto (4)</t>
  </si>
  <si>
    <t>Intervent° phyto  (4)</t>
  </si>
  <si>
    <t>Hypothèse en début de campagne</t>
  </si>
  <si>
    <t>Note de lecture : en 2022, sur 17 % des superficies développées de carotte, une partie de la production est restée sur la parcelle - hors invendus.</t>
  </si>
  <si>
    <t>Aléas ayant engendré une perte supérieure à 30% de la production</t>
  </si>
  <si>
    <t>Champ : Cultures de pleine terre ayant subi une perte de production supérieure à 30%</t>
  </si>
  <si>
    <t>Durée du cycle de production</t>
  </si>
  <si>
    <t>Durée moyenne du cycle de production sur la parcelle</t>
  </si>
  <si>
    <t>Circuit principal de commercialisation de la production sur la parcelle</t>
  </si>
  <si>
    <t>Note de lecture : en 2022, 26 % des superficies développées de carotte sont commercialisées via une coopérative ou une organisation de producteurs.</t>
  </si>
  <si>
    <t>Champ : Fraise, melon, hors DOM</t>
  </si>
  <si>
    <t>Période de commercialisation des légumes hors fraises et melons</t>
  </si>
  <si>
    <t>Champ : Tous légumes, hors fraise et melon, hors DOM</t>
  </si>
  <si>
    <t>Note de lecture : en 2022, 10,3 % des superficies développées de carotte récoltées n'ont pas été commercialisées</t>
  </si>
  <si>
    <t>Note de lecture : en 2022, 65 % des superficies développées de carotte commercialisées sont valorisées en frais sans fane.</t>
  </si>
  <si>
    <t>Champ : Carotte</t>
  </si>
  <si>
    <t>Champ : Fraise</t>
  </si>
  <si>
    <t>Champ : Oignon</t>
  </si>
  <si>
    <t>Note de lecture : en 2022, 100 % des superficies développées de fraise de pleine terre - plein air ou abri bas commercialisées sont valorisées en frais.</t>
  </si>
  <si>
    <t>Champ : Tous légumes, hors carotte, fraise et oignon</t>
  </si>
  <si>
    <t>Note de lecture : en 2022, 1 % des superficies développées de melon sous serre ou abri haut comercialisées sont valorisées en frais -  mini légumes.</t>
  </si>
  <si>
    <t>Selon les tableaux, les résultats sont présentés sous format de nombre arrondi à l'unité ou à une décimale. 
La somme des valeurs affichées n'est pas toujours égale à 100 car l'arrondi est réalisé au niveau de chaque case d'un tableau.</t>
  </si>
  <si>
    <t>Note de lecture : en 2022, 0 % des superficies développées de carotte sont engagées dans une MAEC concernant la fertilisation.</t>
  </si>
  <si>
    <t>Note de lecture : en 2022, les superficies développées de carotte ont eu un cycle de production de 181 jours en moyenne.</t>
  </si>
  <si>
    <t>Note de lecture : en 2022, 48 % des superficies développées d'oignon commercialisées sont valorisées en frais (autre que mini-légumes).</t>
  </si>
  <si>
    <t>Nombre de cycles de production de la culture sur les 12 derniers mois sur la parcelle</t>
  </si>
  <si>
    <t>Nombre de cycles de production</t>
  </si>
  <si>
    <t>Note de lecture : en 2022, le nombre de cycles de production en carotte sur la parcelle enquêtée est en moyenne de 1,2 sur les 12 deniers mois.</t>
  </si>
  <si>
    <t>En nombre de cycles</t>
  </si>
  <si>
    <t>Note de lecture : en 2022, 12 % des superficies développées de pleine terre de fraise sous serre ou abri-haut sont certifiées IGP pour leur récolte.</t>
  </si>
  <si>
    <t>Champ : Cultures de pleine terre de fraise, melon, mâche</t>
  </si>
  <si>
    <t>Certification IGP de la production de pleine terre de fraise, melon, mâche</t>
  </si>
  <si>
    <t>Certification Label Rouge de la production de fraise, melon, carotte</t>
  </si>
  <si>
    <t>Mode de production des cultures de pleine terre (1)</t>
  </si>
  <si>
    <t>Conventionnel - Raisonné (2)</t>
  </si>
  <si>
    <t>Agriculture biologique (3)</t>
  </si>
  <si>
    <t>Biodynamie (4)</t>
  </si>
  <si>
    <t>Nature et progrès</t>
  </si>
  <si>
    <t>Note de lecture : en 2022, 92 % des superficies développées de carotte sont conduites en production conventionnelle - raisonnée.</t>
  </si>
  <si>
    <t xml:space="preserve">(1) Plusieurs réponses possibles (hors 'conventionnel - raisonné')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</si>
</sst>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u/>
      <sz val="10"/>
      <color theme="10"/>
      <name val="Arial"/>
    </font>
    <font>
      <b/>
      <sz val="12"/>
      <color rgb="FF000000"/>
      <name val="Arial"/>
    </font>
    <font>
      <i/>
      <sz val="10"/>
      <color rgb="FF000000"/>
      <name val="Arial"/>
    </font>
    <font>
      <b/>
      <sz val="11"/>
      <color rgb="FF000000"/>
      <name val="Arial"/>
    </font>
    <font>
      <sz val="9"/>
      <color rgb="FF000000"/>
      <name val="Arial"/>
    </font>
    <font>
      <i/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8D7E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333333"/>
      </right>
      <top/>
      <bottom/>
      <diagonal/>
    </border>
    <border>
      <left/>
      <right/>
      <top style="thin">
        <color rgb="FF333333"/>
      </top>
      <bottom/>
      <diagonal/>
    </border>
  </borders>
  <cellStyleXfs count="3">
    <xf numFmtId="0" fontId="0" fillId="0" borderId="0"/>
    <xf numFmtId="0" fontId="8" fillId="0" borderId="0"/>
    <xf numFmtId="0" fontId="14" fillId="0" borderId="0" applyNumberFormat="0" applyFill="0" applyBorder="0" applyAlignment="0" applyProtection="0"/>
  </cellStyleXfs>
  <cellXfs count="5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10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8" fillId="0" borderId="0" xfId="1"/>
    <xf numFmtId="0" fontId="7" fillId="0" borderId="0" xfId="1" applyFont="1"/>
    <xf numFmtId="0" fontId="1" fillId="2" borderId="1" xfId="1" applyFont="1" applyFill="1" applyBorder="1" applyAlignment="1">
      <alignment horizontal="center" vertical="center" wrapText="1"/>
    </xf>
    <xf numFmtId="0" fontId="8" fillId="0" borderId="5" xfId="1" applyBorder="1"/>
    <xf numFmtId="0" fontId="2" fillId="0" borderId="2" xfId="1" applyFont="1" applyBorder="1"/>
    <xf numFmtId="0" fontId="10" fillId="0" borderId="0" xfId="0" applyFont="1"/>
    <xf numFmtId="0" fontId="11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/>
    <xf numFmtId="0" fontId="13" fillId="0" borderId="0" xfId="0" applyFont="1"/>
    <xf numFmtId="0" fontId="11" fillId="0" borderId="10" xfId="0" applyNumberFormat="1" applyFont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4" fillId="0" borderId="0" xfId="2"/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2" borderId="1" xfId="0" applyFont="1" applyFill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14" fillId="0" borderId="0" xfId="0" applyFont="1"/>
    <xf numFmtId="0" fontId="0" fillId="0" borderId="10" xfId="0" applyNumberFormat="1" applyBorder="1" applyAlignment="1">
      <alignment horizontal="center" vertical="center"/>
    </xf>
    <xf numFmtId="0" fontId="2" fillId="0" borderId="2" xfId="1" applyFont="1" applyBorder="1"/>
    <xf numFmtId="0" fontId="8" fillId="0" borderId="5" xfId="1" applyBorder="1"/>
    <xf numFmtId="0" fontId="8" fillId="0" borderId="4" xfId="1" applyBorder="1"/>
    <xf numFmtId="0" fontId="8" fillId="0" borderId="7" xfId="1" applyBorder="1"/>
    <xf numFmtId="0" fontId="8" fillId="0" borderId="3" xfId="1" applyBorder="1"/>
    <xf numFmtId="0" fontId="8" fillId="0" borderId="6" xfId="1" applyBorder="1"/>
    <xf numFmtId="0" fontId="8" fillId="0" borderId="8" xfId="1" applyBorder="1" applyAlignment="1">
      <alignment wrapText="1"/>
    </xf>
    <xf numFmtId="0" fontId="8" fillId="0" borderId="9" xfId="1" applyBorder="1" applyAlignment="1">
      <alignment wrapText="1"/>
    </xf>
    <xf numFmtId="0" fontId="1" fillId="2" borderId="1" xfId="1" applyFont="1" applyFill="1" applyBorder="1" applyAlignment="1">
      <alignment horizontal="center" vertical="center" wrapText="1"/>
    </xf>
    <xf numFmtId="0" fontId="8" fillId="0" borderId="0" xfId="1"/>
    <xf numFmtId="0" fontId="2" fillId="0" borderId="8" xfId="1" applyFont="1" applyBorder="1" applyAlignment="1">
      <alignment wrapText="1"/>
    </xf>
    <xf numFmtId="0" fontId="8" fillId="0" borderId="9" xfId="1" applyBorder="1"/>
    <xf numFmtId="0" fontId="8" fillId="0" borderId="8" xfId="1" applyBorder="1"/>
    <xf numFmtId="0" fontId="1" fillId="2" borderId="1" xfId="0" applyFont="1" applyFill="1" applyBorder="1" applyAlignment="1">
      <alignment horizontal="center" vertical="center" wrapText="1"/>
    </xf>
  </cellXfs>
  <cellStyles count="3">
    <cellStyle name="Lien hypertexte" xfId="2" builtinId="8"/>
    <cellStyle name="Normal" xfId="0" builtinId="0"/>
    <cellStyle name="Normal 2" xfId="1" xr:uid="{3850385E-6594-4388-841E-04102474EB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0A39F-5DF3-41FE-A9D9-96CD053C88AF}">
  <dimension ref="A1:C38"/>
  <sheetViews>
    <sheetView topLeftCell="A13" workbookViewId="0">
      <selection activeCell="F24" sqref="F24"/>
    </sheetView>
  </sheetViews>
  <sheetFormatPr baseColWidth="10" defaultRowHeight="12.75" x14ac:dyDescent="0.2"/>
  <cols>
    <col min="1" max="1" width="40.7109375" style="14" customWidth="1"/>
    <col min="2" max="2" width="100.7109375" style="14" customWidth="1"/>
    <col min="3" max="16384" width="11.42578125" style="14"/>
  </cols>
  <sheetData>
    <row r="1" spans="1:2" x14ac:dyDescent="0.2">
      <c r="A1" s="45" t="s">
        <v>0</v>
      </c>
      <c r="B1" s="46"/>
    </row>
    <row r="3" spans="1:2" x14ac:dyDescent="0.2">
      <c r="A3" s="18" t="s">
        <v>1</v>
      </c>
      <c r="B3" s="17"/>
    </row>
    <row r="4" spans="1:2" x14ac:dyDescent="0.2">
      <c r="A4" s="39" t="s">
        <v>2</v>
      </c>
      <c r="B4" s="40"/>
    </row>
    <row r="5" spans="1:2" x14ac:dyDescent="0.2">
      <c r="A5" s="41" t="s">
        <v>3</v>
      </c>
      <c r="B5" s="42"/>
    </row>
    <row r="7" spans="1:2" ht="30" customHeight="1" x14ac:dyDescent="0.2">
      <c r="A7" s="47" t="s">
        <v>4</v>
      </c>
      <c r="B7" s="48"/>
    </row>
    <row r="9" spans="1:2" x14ac:dyDescent="0.2">
      <c r="A9" s="49" t="s">
        <v>5</v>
      </c>
      <c r="B9" s="48"/>
    </row>
    <row r="11" spans="1:2" x14ac:dyDescent="0.2">
      <c r="A11" s="37" t="s">
        <v>6</v>
      </c>
      <c r="B11" s="38"/>
    </row>
    <row r="12" spans="1:2" x14ac:dyDescent="0.2">
      <c r="A12" s="39" t="s">
        <v>7</v>
      </c>
      <c r="B12" s="40"/>
    </row>
    <row r="13" spans="1:2" x14ac:dyDescent="0.2">
      <c r="A13" s="39" t="s">
        <v>8</v>
      </c>
      <c r="B13" s="40"/>
    </row>
    <row r="14" spans="1:2" x14ac:dyDescent="0.2">
      <c r="A14" s="41" t="s">
        <v>9</v>
      </c>
      <c r="B14" s="42"/>
    </row>
    <row r="16" spans="1:2" ht="33" customHeight="1" x14ac:dyDescent="0.2">
      <c r="A16" s="43" t="s">
        <v>155</v>
      </c>
      <c r="B16" s="44"/>
    </row>
    <row r="18" spans="1:3" ht="15" x14ac:dyDescent="0.2">
      <c r="A18" s="16" t="s">
        <v>110</v>
      </c>
      <c r="B18" s="16" t="s">
        <v>111</v>
      </c>
      <c r="C18" s="16" t="s">
        <v>122</v>
      </c>
    </row>
    <row r="19" spans="1:3" x14ac:dyDescent="0.2">
      <c r="A19" s="15" t="str">
        <f>HYPERLINK("#'1_Mode de production'!A1", "1_Mode de production")</f>
        <v>1_Mode de production</v>
      </c>
      <c r="B19" s="29" t="str">
        <f>HYPERLINK("#'1_Mode de production'!A1", "Mode de Production des cultures de pleine terre (1)")</f>
        <v>Mode de Production des cultures de pleine terre (1)</v>
      </c>
      <c r="C19" s="14">
        <v>1</v>
      </c>
    </row>
    <row r="20" spans="1:3" x14ac:dyDescent="0.2">
      <c r="A20" s="15" t="str">
        <f>HYPERLINK("#'2_Engagement_Certification'!A1", "2_Engagement_Certification")</f>
        <v>2_Engagement_Certification</v>
      </c>
      <c r="B20" s="35" t="str">
        <f>HYPERLINK("#'2_Engagement_Certification'!A1", "Engagement MAEC, Contrat (1)")</f>
        <v>Engagement MAEC, Contrat (1)</v>
      </c>
      <c r="C20" s="13">
        <v>1</v>
      </c>
    </row>
    <row r="21" spans="1:3" x14ac:dyDescent="0.2">
      <c r="B21" s="35" t="str">
        <f>HYPERLINK("#'2_Engagement_Certification'!A37", "Certification AOC/AOP de la production d'oignon")</f>
        <v>Certification AOC/AOP de la production d'oignon</v>
      </c>
      <c r="C21" s="13">
        <v>37</v>
      </c>
    </row>
    <row r="22" spans="1:3" x14ac:dyDescent="0.2">
      <c r="B22" s="35" t="str">
        <f>HYPERLINK("#'2_Engagement_Certification'!A47", "Certification IGP de la production de pleine terre de fraise, melon et mâche")</f>
        <v>Certification IGP de la production de pleine terre de fraise, melon et mâche</v>
      </c>
      <c r="C22" s="13">
        <v>47</v>
      </c>
    </row>
    <row r="23" spans="1:3" x14ac:dyDescent="0.2">
      <c r="B23" s="35" t="str">
        <f>HYPERLINK("#'2_Engagement_Certification'!A63", "Certification Label Rouge de la production de fraise, melon, carotte")</f>
        <v>Certification Label Rouge de la production de fraise, melon, carotte</v>
      </c>
      <c r="C23" s="13">
        <v>63</v>
      </c>
    </row>
    <row r="24" spans="1:3" x14ac:dyDescent="0.2">
      <c r="B24" s="35" t="str">
        <f>HYPERLINK("#'2_Engagement_Certification'!A79", "Certification sans résidus de pesticides")</f>
        <v>Certification sans résidus de pesticides</v>
      </c>
      <c r="C24" s="13">
        <v>79</v>
      </c>
    </row>
    <row r="25" spans="1:3" x14ac:dyDescent="0.2">
      <c r="A25" s="15" t="str">
        <f>HYPERLINK("#'3_Récolte'!A1", "3_Récolte")</f>
        <v>3_Récolte</v>
      </c>
      <c r="B25" s="15" t="str">
        <f>HYPERLINK("#'3_Récolte'!A1", "Récolte et modalités de récolte")</f>
        <v>Récolte et modalités de récolte</v>
      </c>
      <c r="C25" s="14">
        <v>1</v>
      </c>
    </row>
    <row r="26" spans="1:3" x14ac:dyDescent="0.2">
      <c r="A26" s="15" t="str">
        <f>HYPERLINK("#'4_Rendement'!A1", "4_Rendement")</f>
        <v>4_Rendement</v>
      </c>
      <c r="B26" s="15" t="str">
        <f>HYPERLINK("#'4_Rendement'!A1", "Rendement")</f>
        <v>Rendement</v>
      </c>
      <c r="C26" s="14">
        <v>1</v>
      </c>
    </row>
    <row r="27" spans="1:3" x14ac:dyDescent="0.2">
      <c r="A27" s="15" t="str">
        <f>HYPERLINK("#'5_Perte_production'!A1", "5_Perte_production")</f>
        <v>5_Perte_production</v>
      </c>
      <c r="B27" s="15" t="str">
        <f>HYPERLINK("#'5_Perte_production'!A1", "Production restée sur la parcelle - hors invendus.")</f>
        <v>Production restée sur la parcelle - hors invendus.</v>
      </c>
      <c r="C27" s="14">
        <v>1</v>
      </c>
    </row>
    <row r="28" spans="1:3" x14ac:dyDescent="0.2">
      <c r="A28" s="15" t="str">
        <f>HYPERLINK("#'6_Aléas_production'!A1", "6_Aléas_production")</f>
        <v>6_Aléas_production</v>
      </c>
      <c r="B28" s="29" t="str">
        <f>HYPERLINK("#'6_Aléas_production'!A1", "Aléas ayant engendré une perte supérieure à 30% de la production")</f>
        <v>Aléas ayant engendré une perte supérieure à 30% de la production</v>
      </c>
      <c r="C28" s="14">
        <v>1</v>
      </c>
    </row>
    <row r="29" spans="1:3" x14ac:dyDescent="0.2">
      <c r="A29" s="15" t="str">
        <f>HYPERLINK("#'7_Cycle_production°'!A1", "7_Cycle_production°")</f>
        <v>7_Cycle_production°</v>
      </c>
      <c r="B29" s="29" t="str">
        <f>HYPERLINK("#'7_Cycle_production°'!A1", "Durée moyenn du cycle de production sur la parcelle")</f>
        <v>Durée moyenn du cycle de production sur la parcelle</v>
      </c>
      <c r="C29" s="14">
        <v>1</v>
      </c>
    </row>
    <row r="30" spans="1:3" s="13" customFormat="1" x14ac:dyDescent="0.2">
      <c r="B30" s="35" t="str">
        <f>HYPERLINK("#'7_Cycle_production'!A31", "Nombre de cycles de production de la culture sur les 12 derniers mois")</f>
        <v>Nombre de cycles de production de la culture sur les 12 derniers mois</v>
      </c>
      <c r="C30" s="13">
        <v>31</v>
      </c>
    </row>
    <row r="31" spans="1:3" x14ac:dyDescent="0.2">
      <c r="A31" s="15" t="str">
        <f>HYPERLINK("#'8_Commerc_valorisat'!A1", "8_Commerc_valorisat")</f>
        <v>8_Commerc_valorisat</v>
      </c>
      <c r="B31" s="29" t="str">
        <f>HYPERLINK("#'8_Commerc_valorisat'!A1", "Circuit principal de commercialisation de la production sur la parcelle")</f>
        <v>Circuit principal de commercialisation de la production sur la parcelle</v>
      </c>
      <c r="C31" s="14">
        <v>1</v>
      </c>
    </row>
    <row r="32" spans="1:3" x14ac:dyDescent="0.2">
      <c r="B32" s="15" t="str">
        <f>HYPERLINK("#'8_Commerc_valorisat'!A31", "Commercialisation des fraises et melons")</f>
        <v>Commercialisation des fraises et melons</v>
      </c>
      <c r="C32" s="14">
        <v>31</v>
      </c>
    </row>
    <row r="33" spans="2:3" x14ac:dyDescent="0.2">
      <c r="B33" s="29" t="str">
        <f>HYPERLINK("#'8_Commerc_valorisat'!A47", "Période de commercialisation des légumes hors fraises et melons")</f>
        <v>Période de commercialisation des légumes hors fraises et melons</v>
      </c>
      <c r="C33" s="14">
        <v>47</v>
      </c>
    </row>
    <row r="34" spans="2:3" x14ac:dyDescent="0.2">
      <c r="B34" s="29" t="str">
        <f>HYPERLINK("#'8_Commerc_valorisat'!A70", "Production récoltée non commercialisée ")</f>
        <v xml:space="preserve">Production récoltée non commercialisée </v>
      </c>
      <c r="C34" s="14">
        <v>70</v>
      </c>
    </row>
    <row r="35" spans="2:3" x14ac:dyDescent="0.2">
      <c r="B35" s="29" t="str">
        <f>HYPERLINK("#'8_Commerc_valorisat'!A100", "Mode principal de valorisation de la production de carotte")</f>
        <v>Mode principal de valorisation de la production de carotte</v>
      </c>
      <c r="C35" s="14">
        <v>100</v>
      </c>
    </row>
    <row r="36" spans="2:3" x14ac:dyDescent="0.2">
      <c r="B36" s="29" t="str">
        <f>HYPERLINK("#'8_Commerc_valorisat'!A110", "Mode principal de valorisation de la production de fraise")</f>
        <v>Mode principal de valorisation de la production de fraise</v>
      </c>
      <c r="C36" s="14">
        <v>110</v>
      </c>
    </row>
    <row r="37" spans="2:3" x14ac:dyDescent="0.2">
      <c r="B37" s="29" t="str">
        <f>HYPERLINK("#'8_Commerc_valorisat'!A123", "Mode principal de valorisation de la production d'oignon")</f>
        <v>Mode principal de valorisation de la production d'oignon</v>
      </c>
      <c r="C37" s="14">
        <v>123</v>
      </c>
    </row>
    <row r="38" spans="2:3" x14ac:dyDescent="0.2">
      <c r="B38" s="29" t="str">
        <f>HYPERLINK("#'8_Commerc_valorisat'!A133", "Mode principal de valorisation de la production des autres légumes")</f>
        <v>Mode principal de valorisation de la production des autres légumes</v>
      </c>
      <c r="C38" s="14">
        <v>133</v>
      </c>
    </row>
  </sheetData>
  <mergeCells count="10">
    <mergeCell ref="A1:B1"/>
    <mergeCell ref="A4:B4"/>
    <mergeCell ref="A5:B5"/>
    <mergeCell ref="A7:B7"/>
    <mergeCell ref="A9:B9"/>
    <mergeCell ref="A11:B11"/>
    <mergeCell ref="A12:B12"/>
    <mergeCell ref="A13:B13"/>
    <mergeCell ref="A14:B14"/>
    <mergeCell ref="A16:B1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3"/>
  <sheetViews>
    <sheetView tabSelected="1" workbookViewId="0">
      <selection activeCell="H13" sqref="H13"/>
    </sheetView>
  </sheetViews>
  <sheetFormatPr baseColWidth="10" defaultRowHeight="12.75" x14ac:dyDescent="0.2"/>
  <cols>
    <col min="1" max="2" width="22.7109375" customWidth="1"/>
    <col min="3" max="6" width="14.7109375" customWidth="1"/>
  </cols>
  <sheetData>
    <row r="1" spans="1:12" s="13" customFormat="1" ht="15.75" x14ac:dyDescent="0.2">
      <c r="A1" s="30" t="s">
        <v>167</v>
      </c>
      <c r="L1" s="35" t="str">
        <f>HYPERLINK("#'Sommaire'!A1", "Retour sommaire")</f>
        <v>Retour sommaire</v>
      </c>
    </row>
    <row r="2" spans="1:12" s="13" customFormat="1" x14ac:dyDescent="0.2">
      <c r="A2" s="31" t="s">
        <v>10</v>
      </c>
    </row>
    <row r="3" spans="1:12" s="13" customFormat="1" x14ac:dyDescent="0.2"/>
    <row r="4" spans="1:12" s="13" customFormat="1" ht="45" x14ac:dyDescent="0.2">
      <c r="A4" s="32" t="s">
        <v>11</v>
      </c>
      <c r="B4" s="32" t="s">
        <v>12</v>
      </c>
      <c r="C4" s="32" t="s">
        <v>168</v>
      </c>
      <c r="D4" s="32" t="s">
        <v>169</v>
      </c>
      <c r="E4" s="32" t="s">
        <v>170</v>
      </c>
      <c r="F4" s="32" t="s">
        <v>171</v>
      </c>
    </row>
    <row r="5" spans="1:12" s="13" customFormat="1" x14ac:dyDescent="0.2">
      <c r="A5" s="13" t="s">
        <v>13</v>
      </c>
      <c r="B5" s="13" t="s">
        <v>14</v>
      </c>
      <c r="C5" s="36">
        <v>92</v>
      </c>
      <c r="D5" s="36">
        <v>8</v>
      </c>
      <c r="E5" s="36">
        <v>0</v>
      </c>
      <c r="F5" s="36">
        <v>0</v>
      </c>
    </row>
    <row r="6" spans="1:12" s="13" customFormat="1" x14ac:dyDescent="0.2">
      <c r="A6" s="13" t="s">
        <v>16</v>
      </c>
      <c r="B6" s="13" t="s">
        <v>14</v>
      </c>
      <c r="C6" s="36">
        <v>88</v>
      </c>
      <c r="D6" s="36">
        <v>12</v>
      </c>
      <c r="E6" s="36">
        <v>0</v>
      </c>
      <c r="F6" s="36">
        <v>0</v>
      </c>
    </row>
    <row r="7" spans="1:12" s="13" customFormat="1" x14ac:dyDescent="0.2">
      <c r="A7" s="13" t="s">
        <v>19</v>
      </c>
      <c r="B7" s="13" t="s">
        <v>14</v>
      </c>
      <c r="C7" s="36">
        <v>73</v>
      </c>
      <c r="D7" s="36">
        <v>27</v>
      </c>
      <c r="E7" s="36">
        <v>0</v>
      </c>
      <c r="F7" s="36">
        <v>1</v>
      </c>
    </row>
    <row r="8" spans="1:12" s="13" customFormat="1" x14ac:dyDescent="0.2">
      <c r="A8" s="13" t="s">
        <v>20</v>
      </c>
      <c r="B8" s="13" t="s">
        <v>14</v>
      </c>
      <c r="C8" s="36">
        <v>82</v>
      </c>
      <c r="D8" s="36">
        <v>18</v>
      </c>
      <c r="E8" s="36">
        <v>0</v>
      </c>
      <c r="F8" s="23" t="s">
        <v>17</v>
      </c>
    </row>
    <row r="9" spans="1:12" s="13" customFormat="1" x14ac:dyDescent="0.2">
      <c r="A9" s="13" t="s">
        <v>21</v>
      </c>
      <c r="B9" s="13" t="s">
        <v>22</v>
      </c>
      <c r="C9" s="36">
        <v>79</v>
      </c>
      <c r="D9" s="36">
        <v>21</v>
      </c>
      <c r="E9" s="36">
        <v>2</v>
      </c>
      <c r="F9" s="36">
        <v>0</v>
      </c>
    </row>
    <row r="10" spans="1:12" s="13" customFormat="1" x14ac:dyDescent="0.2">
      <c r="A10" s="13" t="s">
        <v>21</v>
      </c>
      <c r="B10" s="13" t="s">
        <v>23</v>
      </c>
      <c r="C10" s="36">
        <v>89</v>
      </c>
      <c r="D10" s="36">
        <v>11</v>
      </c>
      <c r="E10" s="23" t="s">
        <v>17</v>
      </c>
      <c r="F10" s="23" t="s">
        <v>17</v>
      </c>
    </row>
    <row r="11" spans="1:12" s="13" customFormat="1" x14ac:dyDescent="0.2">
      <c r="A11" s="13" t="s">
        <v>21</v>
      </c>
      <c r="B11" s="13" t="s">
        <v>14</v>
      </c>
      <c r="C11" s="36">
        <v>83</v>
      </c>
      <c r="D11" s="36">
        <v>17</v>
      </c>
      <c r="E11" s="36">
        <v>1</v>
      </c>
      <c r="F11" s="36">
        <v>0</v>
      </c>
    </row>
    <row r="12" spans="1:12" s="13" customFormat="1" x14ac:dyDescent="0.2">
      <c r="A12" s="13" t="s">
        <v>24</v>
      </c>
      <c r="B12" s="13" t="s">
        <v>22</v>
      </c>
      <c r="C12" s="36">
        <v>89</v>
      </c>
      <c r="D12" s="36">
        <v>11</v>
      </c>
      <c r="E12" s="36">
        <v>0</v>
      </c>
      <c r="F12" s="36">
        <v>0</v>
      </c>
    </row>
    <row r="13" spans="1:12" s="13" customFormat="1" x14ac:dyDescent="0.2">
      <c r="A13" s="13" t="s">
        <v>24</v>
      </c>
      <c r="B13" s="13" t="s">
        <v>23</v>
      </c>
      <c r="C13" s="36">
        <v>77</v>
      </c>
      <c r="D13" s="36">
        <v>23</v>
      </c>
      <c r="E13" s="23" t="s">
        <v>17</v>
      </c>
      <c r="F13" s="36">
        <v>0</v>
      </c>
    </row>
    <row r="14" spans="1:12" s="13" customFormat="1" x14ac:dyDescent="0.2">
      <c r="A14" s="13" t="s">
        <v>24</v>
      </c>
      <c r="B14" s="13" t="s">
        <v>14</v>
      </c>
      <c r="C14" s="36">
        <v>88</v>
      </c>
      <c r="D14" s="36">
        <v>12</v>
      </c>
      <c r="E14" s="36">
        <v>0</v>
      </c>
      <c r="F14" s="36">
        <v>0</v>
      </c>
    </row>
    <row r="15" spans="1:12" s="13" customFormat="1" x14ac:dyDescent="0.2">
      <c r="A15" s="13" t="s">
        <v>25</v>
      </c>
      <c r="B15" s="13" t="s">
        <v>14</v>
      </c>
      <c r="C15" s="36">
        <v>93</v>
      </c>
      <c r="D15" s="36">
        <v>7</v>
      </c>
      <c r="E15" s="36">
        <v>0</v>
      </c>
      <c r="F15" s="36">
        <v>0</v>
      </c>
    </row>
    <row r="16" spans="1:12" s="13" customFormat="1" x14ac:dyDescent="0.2">
      <c r="A16" s="13" t="s">
        <v>26</v>
      </c>
      <c r="B16" s="13" t="s">
        <v>14</v>
      </c>
      <c r="C16" s="36">
        <v>61</v>
      </c>
      <c r="D16" s="36">
        <v>39</v>
      </c>
      <c r="E16" s="36">
        <v>1</v>
      </c>
      <c r="F16" s="36">
        <v>0</v>
      </c>
    </row>
    <row r="17" spans="1:6" s="13" customFormat="1" x14ac:dyDescent="0.2">
      <c r="A17" s="13" t="s">
        <v>27</v>
      </c>
      <c r="B17" s="13" t="s">
        <v>22</v>
      </c>
      <c r="C17" s="36">
        <v>95</v>
      </c>
      <c r="D17" s="36">
        <v>5</v>
      </c>
      <c r="E17" s="36">
        <v>0</v>
      </c>
      <c r="F17" s="36">
        <v>0</v>
      </c>
    </row>
    <row r="18" spans="1:6" s="13" customFormat="1" x14ac:dyDescent="0.2">
      <c r="A18" s="13" t="s">
        <v>27</v>
      </c>
      <c r="B18" s="13" t="s">
        <v>23</v>
      </c>
      <c r="C18" s="36">
        <v>89</v>
      </c>
      <c r="D18" s="36">
        <v>11</v>
      </c>
      <c r="E18" s="36">
        <v>1</v>
      </c>
      <c r="F18" s="36">
        <v>0</v>
      </c>
    </row>
    <row r="19" spans="1:6" s="13" customFormat="1" x14ac:dyDescent="0.2">
      <c r="A19" s="13" t="s">
        <v>27</v>
      </c>
      <c r="B19" s="13" t="s">
        <v>14</v>
      </c>
      <c r="C19" s="36">
        <v>93</v>
      </c>
      <c r="D19" s="36">
        <v>7</v>
      </c>
      <c r="E19" s="36">
        <v>0</v>
      </c>
      <c r="F19" s="36">
        <v>0</v>
      </c>
    </row>
    <row r="20" spans="1:6" s="13" customFormat="1" x14ac:dyDescent="0.2">
      <c r="A20" s="13" t="s">
        <v>28</v>
      </c>
      <c r="B20" s="13" t="s">
        <v>14</v>
      </c>
      <c r="C20" s="36">
        <v>100</v>
      </c>
      <c r="D20" s="36">
        <v>0</v>
      </c>
      <c r="E20" s="36">
        <v>0</v>
      </c>
      <c r="F20" s="23" t="s">
        <v>17</v>
      </c>
    </row>
    <row r="21" spans="1:6" s="13" customFormat="1" x14ac:dyDescent="0.2">
      <c r="A21" s="13" t="s">
        <v>29</v>
      </c>
      <c r="B21" s="13" t="s">
        <v>22</v>
      </c>
      <c r="C21" s="36">
        <v>78</v>
      </c>
      <c r="D21" s="36">
        <v>22</v>
      </c>
      <c r="E21" s="36">
        <v>2</v>
      </c>
      <c r="F21" s="36">
        <v>1</v>
      </c>
    </row>
    <row r="22" spans="1:6" s="13" customFormat="1" x14ac:dyDescent="0.2">
      <c r="A22" s="13" t="s">
        <v>29</v>
      </c>
      <c r="B22" s="13" t="s">
        <v>23</v>
      </c>
      <c r="C22" s="36">
        <v>63</v>
      </c>
      <c r="D22" s="36">
        <v>37</v>
      </c>
      <c r="E22" s="36">
        <v>2</v>
      </c>
      <c r="F22" s="36">
        <v>0</v>
      </c>
    </row>
    <row r="23" spans="1:6" s="13" customFormat="1" x14ac:dyDescent="0.2">
      <c r="A23" s="13" t="s">
        <v>29</v>
      </c>
      <c r="B23" s="13" t="s">
        <v>14</v>
      </c>
      <c r="C23" s="36">
        <v>75</v>
      </c>
      <c r="D23" s="36">
        <v>25</v>
      </c>
      <c r="E23" s="36">
        <v>2</v>
      </c>
      <c r="F23" s="36">
        <v>0</v>
      </c>
    </row>
    <row r="24" spans="1:6" s="13" customFormat="1" x14ac:dyDescent="0.2">
      <c r="A24" s="24"/>
      <c r="B24" s="24"/>
      <c r="C24" s="24"/>
      <c r="D24" s="24"/>
      <c r="E24" s="24"/>
      <c r="F24" s="24"/>
    </row>
    <row r="25" spans="1:6" s="13" customFormat="1" x14ac:dyDescent="0.2">
      <c r="A25" s="33" t="s">
        <v>172</v>
      </c>
    </row>
    <row r="26" spans="1:6" s="13" customFormat="1" x14ac:dyDescent="0.2">
      <c r="A26" s="33" t="s">
        <v>30</v>
      </c>
    </row>
    <row r="27" spans="1:6" s="13" customFormat="1" x14ac:dyDescent="0.2">
      <c r="A27" s="34" t="s">
        <v>31</v>
      </c>
    </row>
    <row r="28" spans="1:6" s="13" customFormat="1" x14ac:dyDescent="0.2"/>
    <row r="29" spans="1:6" s="13" customFormat="1" x14ac:dyDescent="0.2">
      <c r="A29" s="33" t="s">
        <v>173</v>
      </c>
    </row>
    <row r="30" spans="1:6" s="13" customFormat="1" x14ac:dyDescent="0.2">
      <c r="A30" s="33" t="s">
        <v>121</v>
      </c>
    </row>
    <row r="31" spans="1:6" s="13" customFormat="1" x14ac:dyDescent="0.2">
      <c r="A31" s="33" t="s">
        <v>120</v>
      </c>
    </row>
    <row r="32" spans="1:6" s="13" customFormat="1" x14ac:dyDescent="0.2">
      <c r="A32" s="33" t="s">
        <v>119</v>
      </c>
    </row>
    <row r="33" s="13" customFormat="1" x14ac:dyDescent="0.2"/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7"/>
  <sheetViews>
    <sheetView topLeftCell="A37" workbookViewId="0">
      <selection activeCell="E48" sqref="E48"/>
    </sheetView>
  </sheetViews>
  <sheetFormatPr baseColWidth="10" defaultRowHeight="12.75" x14ac:dyDescent="0.2"/>
  <cols>
    <col min="1" max="2" width="22.7109375" customWidth="1"/>
    <col min="3" max="10" width="14.7109375" customWidth="1"/>
  </cols>
  <sheetData>
    <row r="1" spans="1:12" ht="15.75" x14ac:dyDescent="0.2">
      <c r="A1" s="2" t="s">
        <v>126</v>
      </c>
      <c r="L1" s="8" t="str">
        <f>HYPERLINK("#'Sommaire'!A1", "Retour sommaire")</f>
        <v>Retour sommaire</v>
      </c>
    </row>
    <row r="2" spans="1:12" x14ac:dyDescent="0.2">
      <c r="A2" s="3" t="s">
        <v>10</v>
      </c>
    </row>
    <row r="4" spans="1:12" x14ac:dyDescent="0.2">
      <c r="A4" s="50" t="s">
        <v>11</v>
      </c>
      <c r="B4" s="50" t="s">
        <v>12</v>
      </c>
      <c r="C4" s="50" t="s">
        <v>132</v>
      </c>
      <c r="D4" s="50" t="s">
        <v>32</v>
      </c>
      <c r="E4" s="50" t="s">
        <v>32</v>
      </c>
      <c r="F4" s="50" t="s">
        <v>32</v>
      </c>
      <c r="G4" s="50" t="s">
        <v>133</v>
      </c>
      <c r="H4" s="50" t="s">
        <v>33</v>
      </c>
      <c r="I4" s="50" t="s">
        <v>33</v>
      </c>
      <c r="J4" s="50" t="s">
        <v>33</v>
      </c>
    </row>
    <row r="5" spans="1:12" ht="30" x14ac:dyDescent="0.2">
      <c r="A5" s="50" t="s">
        <v>11</v>
      </c>
      <c r="B5" s="50" t="s">
        <v>12</v>
      </c>
      <c r="C5" s="1" t="s">
        <v>34</v>
      </c>
      <c r="D5" s="1" t="s">
        <v>134</v>
      </c>
      <c r="E5" s="1" t="s">
        <v>35</v>
      </c>
      <c r="F5" s="1" t="s">
        <v>36</v>
      </c>
      <c r="G5" s="1" t="s">
        <v>37</v>
      </c>
      <c r="H5" s="1" t="s">
        <v>135</v>
      </c>
      <c r="I5" s="1" t="s">
        <v>38</v>
      </c>
      <c r="J5" s="1" t="s">
        <v>39</v>
      </c>
    </row>
    <row r="6" spans="1:12" x14ac:dyDescent="0.2">
      <c r="A6" t="s">
        <v>13</v>
      </c>
      <c r="B6" t="s">
        <v>14</v>
      </c>
      <c r="C6" s="9">
        <v>0</v>
      </c>
      <c r="D6" s="9">
        <v>0</v>
      </c>
      <c r="E6" s="9">
        <v>1</v>
      </c>
      <c r="F6" s="9">
        <v>99</v>
      </c>
      <c r="G6" s="9">
        <v>33</v>
      </c>
      <c r="H6" s="9">
        <v>35</v>
      </c>
      <c r="I6" s="9">
        <v>20</v>
      </c>
      <c r="J6" s="9">
        <v>61</v>
      </c>
    </row>
    <row r="7" spans="1:12" x14ac:dyDescent="0.2">
      <c r="A7" t="s">
        <v>16</v>
      </c>
      <c r="B7" t="s">
        <v>14</v>
      </c>
      <c r="C7" s="9">
        <v>0</v>
      </c>
      <c r="D7" s="9">
        <v>0</v>
      </c>
      <c r="E7" s="9">
        <v>2</v>
      </c>
      <c r="F7" s="9">
        <v>98</v>
      </c>
      <c r="G7" s="9">
        <v>6</v>
      </c>
      <c r="H7" s="9">
        <v>6</v>
      </c>
      <c r="I7" s="9">
        <v>2</v>
      </c>
      <c r="J7" s="9">
        <v>93</v>
      </c>
    </row>
    <row r="8" spans="1:12" x14ac:dyDescent="0.2">
      <c r="A8" t="s">
        <v>19</v>
      </c>
      <c r="B8" t="s">
        <v>14</v>
      </c>
      <c r="C8" s="9">
        <v>3</v>
      </c>
      <c r="D8" s="9">
        <v>3</v>
      </c>
      <c r="E8" s="9">
        <v>3</v>
      </c>
      <c r="F8" s="9">
        <v>96</v>
      </c>
      <c r="G8" s="9">
        <v>21</v>
      </c>
      <c r="H8" s="9">
        <v>25</v>
      </c>
      <c r="I8" s="9">
        <v>21</v>
      </c>
      <c r="J8" s="9">
        <v>69</v>
      </c>
    </row>
    <row r="9" spans="1:12" x14ac:dyDescent="0.2">
      <c r="A9" t="s">
        <v>20</v>
      </c>
      <c r="B9" t="s">
        <v>14</v>
      </c>
      <c r="C9" s="9">
        <v>8</v>
      </c>
      <c r="D9" s="9">
        <v>4</v>
      </c>
      <c r="E9" s="9">
        <v>6</v>
      </c>
      <c r="F9" s="9">
        <v>89</v>
      </c>
      <c r="G9" s="9">
        <v>15</v>
      </c>
      <c r="H9" s="9">
        <v>25</v>
      </c>
      <c r="I9" s="9">
        <v>49</v>
      </c>
      <c r="J9" s="9">
        <v>33</v>
      </c>
    </row>
    <row r="10" spans="1:12" x14ac:dyDescent="0.2">
      <c r="A10" t="s">
        <v>21</v>
      </c>
      <c r="B10" t="s">
        <v>22</v>
      </c>
      <c r="C10" s="9">
        <v>1</v>
      </c>
      <c r="D10" s="9">
        <v>0</v>
      </c>
      <c r="E10" s="9">
        <v>1</v>
      </c>
      <c r="F10" s="9">
        <v>98</v>
      </c>
      <c r="G10" s="9">
        <v>13</v>
      </c>
      <c r="H10" s="9">
        <v>13</v>
      </c>
      <c r="I10" s="9">
        <v>12</v>
      </c>
      <c r="J10" s="9">
        <v>83</v>
      </c>
    </row>
    <row r="11" spans="1:12" x14ac:dyDescent="0.2">
      <c r="A11" t="s">
        <v>21</v>
      </c>
      <c r="B11" t="s">
        <v>23</v>
      </c>
      <c r="C11" s="9">
        <v>0</v>
      </c>
      <c r="D11" s="9">
        <v>0</v>
      </c>
      <c r="E11" s="9">
        <v>8</v>
      </c>
      <c r="F11" s="9">
        <v>92</v>
      </c>
      <c r="G11" s="9">
        <v>10</v>
      </c>
      <c r="H11" s="9">
        <v>14</v>
      </c>
      <c r="I11" s="9">
        <v>13</v>
      </c>
      <c r="J11" s="9">
        <v>78</v>
      </c>
    </row>
    <row r="12" spans="1:12" x14ac:dyDescent="0.2">
      <c r="A12" t="s">
        <v>21</v>
      </c>
      <c r="B12" t="s">
        <v>40</v>
      </c>
      <c r="C12" s="9">
        <v>4</v>
      </c>
      <c r="D12" s="9">
        <v>2</v>
      </c>
      <c r="E12" s="9">
        <v>2</v>
      </c>
      <c r="F12" s="9">
        <v>94</v>
      </c>
      <c r="G12" s="9">
        <v>39</v>
      </c>
      <c r="H12" s="9">
        <v>38</v>
      </c>
      <c r="I12" s="9">
        <v>21</v>
      </c>
      <c r="J12" s="9">
        <v>54</v>
      </c>
    </row>
    <row r="13" spans="1:12" x14ac:dyDescent="0.2">
      <c r="A13" t="s">
        <v>21</v>
      </c>
      <c r="B13" t="s">
        <v>14</v>
      </c>
      <c r="C13" s="9">
        <v>2</v>
      </c>
      <c r="D13" s="9">
        <v>1</v>
      </c>
      <c r="E13" s="9">
        <v>3</v>
      </c>
      <c r="F13" s="9">
        <v>95</v>
      </c>
      <c r="G13" s="9">
        <v>24</v>
      </c>
      <c r="H13" s="9">
        <v>24</v>
      </c>
      <c r="I13" s="9">
        <v>16</v>
      </c>
      <c r="J13" s="9">
        <v>70</v>
      </c>
    </row>
    <row r="14" spans="1:12" x14ac:dyDescent="0.2">
      <c r="A14" t="s">
        <v>24</v>
      </c>
      <c r="B14" t="s">
        <v>22</v>
      </c>
      <c r="C14" s="9">
        <v>6</v>
      </c>
      <c r="D14" s="9">
        <v>6</v>
      </c>
      <c r="E14" s="9">
        <v>6</v>
      </c>
      <c r="F14" s="9">
        <v>94</v>
      </c>
      <c r="G14" s="9">
        <v>10</v>
      </c>
      <c r="H14" s="9">
        <v>10</v>
      </c>
      <c r="I14" s="9">
        <v>8</v>
      </c>
      <c r="J14" s="9">
        <v>87</v>
      </c>
    </row>
    <row r="15" spans="1:12" x14ac:dyDescent="0.2">
      <c r="A15" t="s">
        <v>24</v>
      </c>
      <c r="B15" t="s">
        <v>23</v>
      </c>
      <c r="C15" s="4" t="s">
        <v>17</v>
      </c>
      <c r="D15" s="9">
        <v>2</v>
      </c>
      <c r="E15" s="9">
        <v>2</v>
      </c>
      <c r="F15" s="9">
        <v>98</v>
      </c>
      <c r="G15" s="9">
        <v>36</v>
      </c>
      <c r="H15" s="9">
        <v>36</v>
      </c>
      <c r="I15" s="9">
        <v>17</v>
      </c>
      <c r="J15" s="9">
        <v>64</v>
      </c>
    </row>
    <row r="16" spans="1:12" x14ac:dyDescent="0.2">
      <c r="A16" t="s">
        <v>24</v>
      </c>
      <c r="B16" t="s">
        <v>14</v>
      </c>
      <c r="C16" s="9">
        <v>6</v>
      </c>
      <c r="D16" s="9">
        <v>6</v>
      </c>
      <c r="E16" s="9">
        <v>6</v>
      </c>
      <c r="F16" s="9">
        <v>94</v>
      </c>
      <c r="G16" s="9">
        <v>11</v>
      </c>
      <c r="H16" s="9">
        <v>11</v>
      </c>
      <c r="I16" s="9">
        <v>8</v>
      </c>
      <c r="J16" s="9">
        <v>87</v>
      </c>
    </row>
    <row r="17" spans="1:10" x14ac:dyDescent="0.2">
      <c r="A17" t="s">
        <v>25</v>
      </c>
      <c r="B17" t="s">
        <v>14</v>
      </c>
      <c r="C17" s="9">
        <v>0</v>
      </c>
      <c r="D17" s="9">
        <v>1</v>
      </c>
      <c r="E17" s="9">
        <v>3</v>
      </c>
      <c r="F17" s="9">
        <v>96</v>
      </c>
      <c r="G17" s="9">
        <v>21</v>
      </c>
      <c r="H17" s="9">
        <v>24</v>
      </c>
      <c r="I17" s="9">
        <v>11</v>
      </c>
      <c r="J17" s="9">
        <v>72</v>
      </c>
    </row>
    <row r="18" spans="1:10" x14ac:dyDescent="0.2">
      <c r="A18" t="s">
        <v>26</v>
      </c>
      <c r="B18" t="s">
        <v>14</v>
      </c>
      <c r="C18" s="9">
        <v>0</v>
      </c>
      <c r="D18" s="9">
        <v>0</v>
      </c>
      <c r="E18" s="9">
        <v>2</v>
      </c>
      <c r="F18" s="9">
        <v>98</v>
      </c>
      <c r="G18" s="9">
        <v>14</v>
      </c>
      <c r="H18" s="9">
        <v>14</v>
      </c>
      <c r="I18" s="9">
        <v>16</v>
      </c>
      <c r="J18" s="9">
        <v>80</v>
      </c>
    </row>
    <row r="19" spans="1:10" x14ac:dyDescent="0.2">
      <c r="A19" t="s">
        <v>27</v>
      </c>
      <c r="B19" t="s">
        <v>22</v>
      </c>
      <c r="C19" s="9">
        <v>0</v>
      </c>
      <c r="D19" s="9">
        <v>0</v>
      </c>
      <c r="E19" s="4" t="s">
        <v>17</v>
      </c>
      <c r="F19" s="9">
        <v>100</v>
      </c>
      <c r="G19" s="9">
        <v>17</v>
      </c>
      <c r="H19" s="9">
        <v>27</v>
      </c>
      <c r="I19" s="9">
        <v>7</v>
      </c>
      <c r="J19" s="9">
        <v>70</v>
      </c>
    </row>
    <row r="20" spans="1:10" x14ac:dyDescent="0.2">
      <c r="A20" t="s">
        <v>27</v>
      </c>
      <c r="B20" t="s">
        <v>23</v>
      </c>
      <c r="C20" s="9">
        <v>0</v>
      </c>
      <c r="D20" s="9">
        <v>0</v>
      </c>
      <c r="E20" s="9">
        <v>1</v>
      </c>
      <c r="F20" s="9">
        <v>99</v>
      </c>
      <c r="G20" s="9">
        <v>26</v>
      </c>
      <c r="H20" s="9">
        <v>27</v>
      </c>
      <c r="I20" s="9">
        <v>10</v>
      </c>
      <c r="J20" s="9">
        <v>71</v>
      </c>
    </row>
    <row r="21" spans="1:10" x14ac:dyDescent="0.2">
      <c r="A21" t="s">
        <v>27</v>
      </c>
      <c r="B21" t="s">
        <v>14</v>
      </c>
      <c r="C21" s="9">
        <v>0</v>
      </c>
      <c r="D21" s="9">
        <v>0</v>
      </c>
      <c r="E21" s="9">
        <v>0</v>
      </c>
      <c r="F21" s="9">
        <v>100</v>
      </c>
      <c r="G21" s="9">
        <v>19</v>
      </c>
      <c r="H21" s="9">
        <v>27</v>
      </c>
      <c r="I21" s="9">
        <v>8</v>
      </c>
      <c r="J21" s="9">
        <v>70</v>
      </c>
    </row>
    <row r="22" spans="1:10" x14ac:dyDescent="0.2">
      <c r="A22" t="s">
        <v>28</v>
      </c>
      <c r="B22" t="s">
        <v>14</v>
      </c>
      <c r="C22" s="9">
        <v>0</v>
      </c>
      <c r="D22" s="9">
        <v>0</v>
      </c>
      <c r="E22" s="9">
        <v>0</v>
      </c>
      <c r="F22" s="9">
        <v>100</v>
      </c>
      <c r="G22" s="9">
        <v>54</v>
      </c>
      <c r="H22" s="9">
        <v>57</v>
      </c>
      <c r="I22" s="9">
        <v>34</v>
      </c>
      <c r="J22" s="9">
        <v>43</v>
      </c>
    </row>
    <row r="23" spans="1:10" x14ac:dyDescent="0.2">
      <c r="A23" t="s">
        <v>29</v>
      </c>
      <c r="B23" t="s">
        <v>22</v>
      </c>
      <c r="C23" s="9">
        <v>0</v>
      </c>
      <c r="D23" s="4" t="s">
        <v>17</v>
      </c>
      <c r="E23" s="9">
        <v>4</v>
      </c>
      <c r="F23" s="9">
        <v>96</v>
      </c>
      <c r="G23" s="9">
        <v>21</v>
      </c>
      <c r="H23" s="9">
        <v>25</v>
      </c>
      <c r="I23" s="9">
        <v>3</v>
      </c>
      <c r="J23" s="9">
        <v>75</v>
      </c>
    </row>
    <row r="24" spans="1:10" x14ac:dyDescent="0.2">
      <c r="A24" t="s">
        <v>29</v>
      </c>
      <c r="B24" t="s">
        <v>23</v>
      </c>
      <c r="C24" s="9">
        <v>0</v>
      </c>
      <c r="D24" s="9">
        <v>0</v>
      </c>
      <c r="E24" s="9">
        <v>1</v>
      </c>
      <c r="F24" s="9">
        <v>99</v>
      </c>
      <c r="G24" s="9">
        <v>6</v>
      </c>
      <c r="H24" s="9">
        <v>6</v>
      </c>
      <c r="I24" s="9">
        <v>3</v>
      </c>
      <c r="J24" s="9">
        <v>92</v>
      </c>
    </row>
    <row r="25" spans="1:10" x14ac:dyDescent="0.2">
      <c r="A25" t="s">
        <v>29</v>
      </c>
      <c r="B25" t="s">
        <v>40</v>
      </c>
      <c r="C25" s="4" t="s">
        <v>17</v>
      </c>
      <c r="D25" s="4" t="s">
        <v>17</v>
      </c>
      <c r="E25" s="9">
        <v>0</v>
      </c>
      <c r="F25" s="9">
        <v>100</v>
      </c>
      <c r="G25" s="9">
        <v>35</v>
      </c>
      <c r="H25" s="9">
        <v>53</v>
      </c>
      <c r="I25" s="9">
        <v>59</v>
      </c>
      <c r="J25" s="9">
        <v>27</v>
      </c>
    </row>
    <row r="26" spans="1:10" x14ac:dyDescent="0.2">
      <c r="A26" t="s">
        <v>29</v>
      </c>
      <c r="B26" t="s">
        <v>14</v>
      </c>
      <c r="C26" s="9">
        <v>0</v>
      </c>
      <c r="D26" s="9">
        <v>0</v>
      </c>
      <c r="E26" s="9">
        <v>2</v>
      </c>
      <c r="F26" s="9">
        <v>97</v>
      </c>
      <c r="G26" s="9">
        <v>22</v>
      </c>
      <c r="H26" s="9">
        <v>29</v>
      </c>
      <c r="I26" s="9">
        <v>17</v>
      </c>
      <c r="J26" s="9">
        <v>66</v>
      </c>
    </row>
    <row r="27" spans="1:10" x14ac:dyDescent="0.2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2">
      <c r="A28" s="19" t="s">
        <v>156</v>
      </c>
    </row>
    <row r="29" spans="1:10" x14ac:dyDescent="0.2">
      <c r="A29" s="6" t="s">
        <v>41</v>
      </c>
    </row>
    <row r="30" spans="1:10" x14ac:dyDescent="0.2">
      <c r="A30" s="7" t="s">
        <v>31</v>
      </c>
    </row>
    <row r="32" spans="1:10" s="13" customFormat="1" x14ac:dyDescent="0.2">
      <c r="A32" s="20" t="s">
        <v>118</v>
      </c>
    </row>
    <row r="33" spans="1:3" x14ac:dyDescent="0.2">
      <c r="A33" s="6" t="s">
        <v>123</v>
      </c>
    </row>
    <row r="34" spans="1:3" x14ac:dyDescent="0.2">
      <c r="A34" s="6" t="s">
        <v>124</v>
      </c>
    </row>
    <row r="35" spans="1:3" x14ac:dyDescent="0.2">
      <c r="A35" s="6" t="s">
        <v>125</v>
      </c>
    </row>
    <row r="37" spans="1:3" ht="15.75" x14ac:dyDescent="0.2">
      <c r="A37" s="11" t="s">
        <v>127</v>
      </c>
    </row>
    <row r="38" spans="1:3" x14ac:dyDescent="0.2">
      <c r="A38" s="3" t="s">
        <v>10</v>
      </c>
    </row>
    <row r="40" spans="1:3" ht="15" x14ac:dyDescent="0.2">
      <c r="A40" s="1" t="s">
        <v>11</v>
      </c>
      <c r="B40" s="1" t="s">
        <v>12</v>
      </c>
      <c r="C40" s="1" t="s">
        <v>42</v>
      </c>
    </row>
    <row r="41" spans="1:3" x14ac:dyDescent="0.2">
      <c r="A41" t="s">
        <v>25</v>
      </c>
      <c r="B41" t="s">
        <v>14</v>
      </c>
      <c r="C41" s="9">
        <v>3</v>
      </c>
    </row>
    <row r="42" spans="1:3" x14ac:dyDescent="0.2">
      <c r="A42" s="5"/>
      <c r="B42" s="5"/>
      <c r="C42" s="5"/>
    </row>
    <row r="43" spans="1:3" x14ac:dyDescent="0.2">
      <c r="A43" s="6" t="s">
        <v>128</v>
      </c>
    </row>
    <row r="44" spans="1:3" x14ac:dyDescent="0.2">
      <c r="A44" s="6" t="s">
        <v>43</v>
      </c>
    </row>
    <row r="45" spans="1:3" x14ac:dyDescent="0.2">
      <c r="A45" s="7" t="s">
        <v>31</v>
      </c>
    </row>
    <row r="47" spans="1:3" s="13" customFormat="1" ht="15.75" x14ac:dyDescent="0.2">
      <c r="A47" s="30" t="s">
        <v>165</v>
      </c>
    </row>
    <row r="48" spans="1:3" s="13" customFormat="1" x14ac:dyDescent="0.2">
      <c r="A48" s="31" t="s">
        <v>10</v>
      </c>
    </row>
    <row r="49" spans="1:3" s="13" customFormat="1" x14ac:dyDescent="0.2"/>
    <row r="50" spans="1:3" s="13" customFormat="1" ht="15" x14ac:dyDescent="0.2">
      <c r="A50" s="32" t="s">
        <v>11</v>
      </c>
      <c r="B50" s="32" t="s">
        <v>12</v>
      </c>
      <c r="C50" s="32" t="s">
        <v>44</v>
      </c>
    </row>
    <row r="51" spans="1:3" s="13" customFormat="1" x14ac:dyDescent="0.2">
      <c r="A51" s="13" t="s">
        <v>21</v>
      </c>
      <c r="B51" s="13" t="s">
        <v>22</v>
      </c>
      <c r="C51" s="36">
        <v>0</v>
      </c>
    </row>
    <row r="52" spans="1:3" s="13" customFormat="1" x14ac:dyDescent="0.2">
      <c r="A52" s="13" t="s">
        <v>21</v>
      </c>
      <c r="B52" s="13" t="s">
        <v>23</v>
      </c>
      <c r="C52" s="36">
        <v>12</v>
      </c>
    </row>
    <row r="53" spans="1:3" s="13" customFormat="1" x14ac:dyDescent="0.2">
      <c r="A53" s="13" t="s">
        <v>21</v>
      </c>
      <c r="B53" s="13" t="s">
        <v>14</v>
      </c>
      <c r="C53" s="36">
        <v>5</v>
      </c>
    </row>
    <row r="54" spans="1:3" s="13" customFormat="1" x14ac:dyDescent="0.2">
      <c r="A54" s="13" t="s">
        <v>24</v>
      </c>
      <c r="B54" s="13" t="s">
        <v>22</v>
      </c>
      <c r="C54" s="36">
        <v>9</v>
      </c>
    </row>
    <row r="55" spans="1:3" s="13" customFormat="1" x14ac:dyDescent="0.2">
      <c r="A55" s="13" t="s">
        <v>24</v>
      </c>
      <c r="B55" s="13" t="s">
        <v>23</v>
      </c>
      <c r="C55" s="36">
        <v>0</v>
      </c>
    </row>
    <row r="56" spans="1:3" s="13" customFormat="1" x14ac:dyDescent="0.2">
      <c r="A56" s="13" t="s">
        <v>24</v>
      </c>
      <c r="B56" s="13" t="s">
        <v>14</v>
      </c>
      <c r="C56" s="36">
        <v>9</v>
      </c>
    </row>
    <row r="57" spans="1:3" s="13" customFormat="1" x14ac:dyDescent="0.2">
      <c r="A57" s="13" t="s">
        <v>28</v>
      </c>
      <c r="B57" s="13" t="s">
        <v>14</v>
      </c>
      <c r="C57" s="36">
        <v>9</v>
      </c>
    </row>
    <row r="58" spans="1:3" s="13" customFormat="1" x14ac:dyDescent="0.2">
      <c r="A58" s="24"/>
      <c r="B58" s="24"/>
      <c r="C58" s="24"/>
    </row>
    <row r="59" spans="1:3" s="13" customFormat="1" x14ac:dyDescent="0.2">
      <c r="A59" s="33" t="s">
        <v>163</v>
      </c>
    </row>
    <row r="60" spans="1:3" s="13" customFormat="1" x14ac:dyDescent="0.2">
      <c r="A60" s="33" t="s">
        <v>164</v>
      </c>
    </row>
    <row r="61" spans="1:3" s="13" customFormat="1" x14ac:dyDescent="0.2">
      <c r="A61" s="34" t="s">
        <v>31</v>
      </c>
    </row>
    <row r="63" spans="1:3" ht="15.75" x14ac:dyDescent="0.2">
      <c r="A63" s="11" t="s">
        <v>166</v>
      </c>
    </row>
    <row r="64" spans="1:3" x14ac:dyDescent="0.2">
      <c r="A64" s="3" t="s">
        <v>10</v>
      </c>
    </row>
    <row r="66" spans="1:3" ht="15" x14ac:dyDescent="0.2">
      <c r="A66" s="1" t="s">
        <v>11</v>
      </c>
      <c r="B66" s="1" t="s">
        <v>12</v>
      </c>
      <c r="C66" s="1" t="s">
        <v>45</v>
      </c>
    </row>
    <row r="67" spans="1:3" x14ac:dyDescent="0.2">
      <c r="A67" t="s">
        <v>13</v>
      </c>
      <c r="B67" t="s">
        <v>14</v>
      </c>
      <c r="C67" s="9">
        <v>1</v>
      </c>
    </row>
    <row r="68" spans="1:3" x14ac:dyDescent="0.2">
      <c r="A68" t="s">
        <v>21</v>
      </c>
      <c r="B68" t="s">
        <v>22</v>
      </c>
      <c r="C68" s="9">
        <v>0</v>
      </c>
    </row>
    <row r="69" spans="1:3" x14ac:dyDescent="0.2">
      <c r="A69" t="s">
        <v>21</v>
      </c>
      <c r="B69" t="s">
        <v>23</v>
      </c>
      <c r="C69" s="9">
        <v>0</v>
      </c>
    </row>
    <row r="70" spans="1:3" x14ac:dyDescent="0.2">
      <c r="A70" t="s">
        <v>21</v>
      </c>
      <c r="B70" t="s">
        <v>14</v>
      </c>
      <c r="C70" s="9">
        <v>0</v>
      </c>
    </row>
    <row r="71" spans="1:3" x14ac:dyDescent="0.2">
      <c r="A71" t="s">
        <v>24</v>
      </c>
      <c r="B71" t="s">
        <v>22</v>
      </c>
      <c r="C71" s="9">
        <v>0</v>
      </c>
    </row>
    <row r="72" spans="1:3" x14ac:dyDescent="0.2">
      <c r="A72" t="s">
        <v>24</v>
      </c>
      <c r="B72" t="s">
        <v>23</v>
      </c>
      <c r="C72" s="9">
        <v>0</v>
      </c>
    </row>
    <row r="73" spans="1:3" x14ac:dyDescent="0.2">
      <c r="A73" t="s">
        <v>24</v>
      </c>
      <c r="B73" t="s">
        <v>14</v>
      </c>
      <c r="C73" s="9">
        <v>0</v>
      </c>
    </row>
    <row r="74" spans="1:3" x14ac:dyDescent="0.2">
      <c r="A74" s="5"/>
      <c r="B74" s="5"/>
      <c r="C74" s="5"/>
    </row>
    <row r="75" spans="1:3" x14ac:dyDescent="0.2">
      <c r="A75" s="19" t="s">
        <v>129</v>
      </c>
    </row>
    <row r="76" spans="1:3" x14ac:dyDescent="0.2">
      <c r="A76" s="6" t="s">
        <v>46</v>
      </c>
    </row>
    <row r="77" spans="1:3" x14ac:dyDescent="0.2">
      <c r="A77" s="7" t="s">
        <v>31</v>
      </c>
    </row>
    <row r="79" spans="1:3" ht="15.75" x14ac:dyDescent="0.2">
      <c r="A79" s="2" t="s">
        <v>130</v>
      </c>
    </row>
    <row r="80" spans="1:3" x14ac:dyDescent="0.2">
      <c r="A80" s="3" t="s">
        <v>10</v>
      </c>
    </row>
    <row r="82" spans="1:3" ht="30" x14ac:dyDescent="0.2">
      <c r="A82" s="1" t="s">
        <v>11</v>
      </c>
      <c r="B82" s="1" t="s">
        <v>12</v>
      </c>
      <c r="C82" s="1" t="s">
        <v>47</v>
      </c>
    </row>
    <row r="83" spans="1:3" x14ac:dyDescent="0.2">
      <c r="A83" t="s">
        <v>13</v>
      </c>
      <c r="B83" t="s">
        <v>14</v>
      </c>
      <c r="C83" s="9">
        <v>16</v>
      </c>
    </row>
    <row r="84" spans="1:3" x14ac:dyDescent="0.2">
      <c r="A84" t="s">
        <v>16</v>
      </c>
      <c r="B84" t="s">
        <v>14</v>
      </c>
      <c r="C84" s="9">
        <v>13</v>
      </c>
    </row>
    <row r="85" spans="1:3" x14ac:dyDescent="0.2">
      <c r="A85" t="s">
        <v>19</v>
      </c>
      <c r="B85" t="s">
        <v>14</v>
      </c>
      <c r="C85" s="9">
        <v>12</v>
      </c>
    </row>
    <row r="86" spans="1:3" x14ac:dyDescent="0.2">
      <c r="A86" t="s">
        <v>20</v>
      </c>
      <c r="B86" t="s">
        <v>14</v>
      </c>
      <c r="C86" s="9">
        <v>17</v>
      </c>
    </row>
    <row r="87" spans="1:3" x14ac:dyDescent="0.2">
      <c r="A87" t="s">
        <v>21</v>
      </c>
      <c r="B87" t="s">
        <v>22</v>
      </c>
      <c r="C87" s="9">
        <v>3</v>
      </c>
    </row>
    <row r="88" spans="1:3" x14ac:dyDescent="0.2">
      <c r="A88" t="s">
        <v>21</v>
      </c>
      <c r="B88" t="s">
        <v>23</v>
      </c>
      <c r="C88" s="9">
        <v>2</v>
      </c>
    </row>
    <row r="89" spans="1:3" x14ac:dyDescent="0.2">
      <c r="A89" t="s">
        <v>21</v>
      </c>
      <c r="B89" t="s">
        <v>40</v>
      </c>
      <c r="C89" s="9">
        <v>0</v>
      </c>
    </row>
    <row r="90" spans="1:3" x14ac:dyDescent="0.2">
      <c r="A90" t="s">
        <v>21</v>
      </c>
      <c r="B90" t="s">
        <v>14</v>
      </c>
      <c r="C90" s="9">
        <v>1</v>
      </c>
    </row>
    <row r="91" spans="1:3" x14ac:dyDescent="0.2">
      <c r="A91" t="s">
        <v>24</v>
      </c>
      <c r="B91" t="s">
        <v>22</v>
      </c>
      <c r="C91" s="9">
        <v>2</v>
      </c>
    </row>
    <row r="92" spans="1:3" x14ac:dyDescent="0.2">
      <c r="A92" t="s">
        <v>24</v>
      </c>
      <c r="B92" t="s">
        <v>23</v>
      </c>
      <c r="C92" s="9">
        <v>1</v>
      </c>
    </row>
    <row r="93" spans="1:3" x14ac:dyDescent="0.2">
      <c r="A93" t="s">
        <v>24</v>
      </c>
      <c r="B93" t="s">
        <v>14</v>
      </c>
      <c r="C93" s="9">
        <v>2</v>
      </c>
    </row>
    <row r="94" spans="1:3" x14ac:dyDescent="0.2">
      <c r="A94" t="s">
        <v>25</v>
      </c>
      <c r="B94" t="s">
        <v>14</v>
      </c>
      <c r="C94" s="9">
        <v>17</v>
      </c>
    </row>
    <row r="95" spans="1:3" x14ac:dyDescent="0.2">
      <c r="A95" t="s">
        <v>26</v>
      </c>
      <c r="B95" t="s">
        <v>14</v>
      </c>
      <c r="C95" s="9">
        <v>19</v>
      </c>
    </row>
    <row r="96" spans="1:3" x14ac:dyDescent="0.2">
      <c r="A96" t="s">
        <v>27</v>
      </c>
      <c r="B96" t="s">
        <v>22</v>
      </c>
      <c r="C96" s="9">
        <v>9</v>
      </c>
    </row>
    <row r="97" spans="1:3" x14ac:dyDescent="0.2">
      <c r="A97" t="s">
        <v>27</v>
      </c>
      <c r="B97" t="s">
        <v>23</v>
      </c>
      <c r="C97" s="9">
        <v>14</v>
      </c>
    </row>
    <row r="98" spans="1:3" x14ac:dyDescent="0.2">
      <c r="A98" t="s">
        <v>27</v>
      </c>
      <c r="B98" t="s">
        <v>14</v>
      </c>
      <c r="C98" s="9">
        <v>10</v>
      </c>
    </row>
    <row r="99" spans="1:3" x14ac:dyDescent="0.2">
      <c r="A99" t="s">
        <v>28</v>
      </c>
      <c r="B99" t="s">
        <v>14</v>
      </c>
      <c r="C99" s="9">
        <v>2</v>
      </c>
    </row>
    <row r="100" spans="1:3" x14ac:dyDescent="0.2">
      <c r="A100" t="s">
        <v>29</v>
      </c>
      <c r="B100" t="s">
        <v>22</v>
      </c>
      <c r="C100" s="9">
        <v>10</v>
      </c>
    </row>
    <row r="101" spans="1:3" x14ac:dyDescent="0.2">
      <c r="A101" t="s">
        <v>29</v>
      </c>
      <c r="B101" t="s">
        <v>23</v>
      </c>
      <c r="C101" s="9">
        <v>6</v>
      </c>
    </row>
    <row r="102" spans="1:3" x14ac:dyDescent="0.2">
      <c r="A102" t="s">
        <v>29</v>
      </c>
      <c r="B102" t="s">
        <v>40</v>
      </c>
      <c r="C102" s="9">
        <v>0</v>
      </c>
    </row>
    <row r="103" spans="1:3" x14ac:dyDescent="0.2">
      <c r="A103" t="s">
        <v>29</v>
      </c>
      <c r="B103" t="s">
        <v>14</v>
      </c>
      <c r="C103" s="9">
        <v>7</v>
      </c>
    </row>
    <row r="104" spans="1:3" x14ac:dyDescent="0.2">
      <c r="A104" s="5"/>
      <c r="B104" s="5"/>
      <c r="C104" s="5"/>
    </row>
    <row r="105" spans="1:3" x14ac:dyDescent="0.2">
      <c r="A105" s="19" t="s">
        <v>131</v>
      </c>
    </row>
    <row r="106" spans="1:3" x14ac:dyDescent="0.2">
      <c r="A106" s="6" t="s">
        <v>41</v>
      </c>
    </row>
    <row r="107" spans="1:3" x14ac:dyDescent="0.2">
      <c r="A107" s="7" t="s">
        <v>31</v>
      </c>
    </row>
  </sheetData>
  <mergeCells count="4">
    <mergeCell ref="A4:A5"/>
    <mergeCell ref="B4:B5"/>
    <mergeCell ref="C4:F4"/>
    <mergeCell ref="G4:J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0"/>
  <sheetViews>
    <sheetView workbookViewId="0">
      <selection activeCell="G33" sqref="G33"/>
    </sheetView>
  </sheetViews>
  <sheetFormatPr baseColWidth="10" defaultRowHeight="12.75" x14ac:dyDescent="0.2"/>
  <cols>
    <col min="1" max="2" width="22.7109375" customWidth="1"/>
    <col min="3" max="6" width="14.7109375" customWidth="1"/>
  </cols>
  <sheetData>
    <row r="1" spans="1:12" ht="15.75" x14ac:dyDescent="0.2">
      <c r="A1" s="2" t="s">
        <v>48</v>
      </c>
      <c r="L1" s="8" t="str">
        <f>HYPERLINK("#'Sommaire'!A1", "Retour sommaire")</f>
        <v>Retour sommaire</v>
      </c>
    </row>
    <row r="2" spans="1:12" x14ac:dyDescent="0.2">
      <c r="A2" s="3" t="s">
        <v>10</v>
      </c>
    </row>
    <row r="4" spans="1:12" x14ac:dyDescent="0.2">
      <c r="A4" s="50" t="s">
        <v>11</v>
      </c>
      <c r="B4" s="50" t="s">
        <v>12</v>
      </c>
      <c r="C4" s="50" t="s">
        <v>49</v>
      </c>
      <c r="D4" s="50" t="s">
        <v>50</v>
      </c>
      <c r="E4" s="50" t="s">
        <v>50</v>
      </c>
      <c r="F4" s="50" t="s">
        <v>50</v>
      </c>
    </row>
    <row r="5" spans="1:12" ht="30" x14ac:dyDescent="0.2">
      <c r="A5" s="50" t="s">
        <v>11</v>
      </c>
      <c r="B5" s="50" t="s">
        <v>12</v>
      </c>
      <c r="C5" s="50" t="s">
        <v>49</v>
      </c>
      <c r="D5" s="1" t="s">
        <v>51</v>
      </c>
      <c r="E5" s="1" t="s">
        <v>52</v>
      </c>
      <c r="F5" s="1" t="s">
        <v>53</v>
      </c>
    </row>
    <row r="6" spans="1:12" x14ac:dyDescent="0.2">
      <c r="A6" t="s">
        <v>13</v>
      </c>
      <c r="B6" t="s">
        <v>14</v>
      </c>
      <c r="C6" s="9">
        <v>99</v>
      </c>
      <c r="D6" s="9">
        <v>94</v>
      </c>
      <c r="E6" s="9">
        <v>6</v>
      </c>
      <c r="F6" s="9">
        <v>6</v>
      </c>
    </row>
    <row r="7" spans="1:12" x14ac:dyDescent="0.2">
      <c r="A7" t="s">
        <v>16</v>
      </c>
      <c r="B7" t="s">
        <v>14</v>
      </c>
      <c r="C7" s="9">
        <v>99</v>
      </c>
      <c r="D7" s="9">
        <v>70</v>
      </c>
      <c r="E7" s="9">
        <v>30</v>
      </c>
      <c r="F7" s="9">
        <v>5</v>
      </c>
    </row>
    <row r="8" spans="1:12" x14ac:dyDescent="0.2">
      <c r="A8" t="s">
        <v>19</v>
      </c>
      <c r="B8" t="s">
        <v>14</v>
      </c>
      <c r="C8" s="9">
        <v>100</v>
      </c>
      <c r="D8" s="9">
        <v>7</v>
      </c>
      <c r="E8" s="9">
        <v>93</v>
      </c>
      <c r="F8" s="9">
        <v>11</v>
      </c>
    </row>
    <row r="9" spans="1:12" x14ac:dyDescent="0.2">
      <c r="A9" t="s">
        <v>20</v>
      </c>
      <c r="B9" t="s">
        <v>14</v>
      </c>
      <c r="C9" s="4" t="s">
        <v>17</v>
      </c>
      <c r="D9" s="9">
        <v>2</v>
      </c>
      <c r="E9" s="9">
        <v>98</v>
      </c>
      <c r="F9" s="9">
        <v>6</v>
      </c>
    </row>
    <row r="10" spans="1:12" x14ac:dyDescent="0.2">
      <c r="A10" t="s">
        <v>21</v>
      </c>
      <c r="B10" t="s">
        <v>22</v>
      </c>
      <c r="C10" s="9">
        <v>99</v>
      </c>
      <c r="D10" s="4" t="s">
        <v>17</v>
      </c>
      <c r="E10" s="4" t="s">
        <v>17</v>
      </c>
      <c r="F10" s="9">
        <v>16</v>
      </c>
    </row>
    <row r="11" spans="1:12" x14ac:dyDescent="0.2">
      <c r="A11" t="s">
        <v>21</v>
      </c>
      <c r="B11" t="s">
        <v>23</v>
      </c>
      <c r="C11" s="4" t="s">
        <v>17</v>
      </c>
      <c r="D11" s="4" t="s">
        <v>17</v>
      </c>
      <c r="E11" s="4" t="s">
        <v>17</v>
      </c>
      <c r="F11" s="9">
        <v>17</v>
      </c>
    </row>
    <row r="12" spans="1:12" x14ac:dyDescent="0.2">
      <c r="A12" t="s">
        <v>21</v>
      </c>
      <c r="B12" t="s">
        <v>40</v>
      </c>
      <c r="C12" s="4" t="s">
        <v>17</v>
      </c>
      <c r="D12" s="4" t="s">
        <v>17</v>
      </c>
      <c r="E12" s="4" t="s">
        <v>17</v>
      </c>
      <c r="F12" s="9">
        <v>31</v>
      </c>
    </row>
    <row r="13" spans="1:12" x14ac:dyDescent="0.2">
      <c r="A13" t="s">
        <v>21</v>
      </c>
      <c r="B13" t="s">
        <v>14</v>
      </c>
      <c r="C13" s="9">
        <v>100</v>
      </c>
      <c r="D13" s="4" t="s">
        <v>17</v>
      </c>
      <c r="E13" s="4" t="s">
        <v>17</v>
      </c>
      <c r="F13" s="9">
        <v>23</v>
      </c>
    </row>
    <row r="14" spans="1:12" x14ac:dyDescent="0.2">
      <c r="A14" t="s">
        <v>24</v>
      </c>
      <c r="B14" t="s">
        <v>22</v>
      </c>
      <c r="C14" s="9">
        <v>100</v>
      </c>
      <c r="D14" s="9">
        <v>1</v>
      </c>
      <c r="E14" s="9">
        <v>99</v>
      </c>
      <c r="F14" s="9">
        <v>14</v>
      </c>
    </row>
    <row r="15" spans="1:12" x14ac:dyDescent="0.2">
      <c r="A15" t="s">
        <v>24</v>
      </c>
      <c r="B15" t="s">
        <v>23</v>
      </c>
      <c r="C15" s="4" t="s">
        <v>17</v>
      </c>
      <c r="D15" s="4" t="s">
        <v>17</v>
      </c>
      <c r="E15" s="4" t="s">
        <v>17</v>
      </c>
      <c r="F15" s="9">
        <v>12</v>
      </c>
    </row>
    <row r="16" spans="1:12" x14ac:dyDescent="0.2">
      <c r="A16" t="s">
        <v>24</v>
      </c>
      <c r="B16" t="s">
        <v>14</v>
      </c>
      <c r="C16" s="9">
        <v>100</v>
      </c>
      <c r="D16" s="9">
        <v>1</v>
      </c>
      <c r="E16" s="9">
        <v>99</v>
      </c>
      <c r="F16" s="9">
        <v>14</v>
      </c>
    </row>
    <row r="17" spans="1:6" x14ac:dyDescent="0.2">
      <c r="A17" t="s">
        <v>25</v>
      </c>
      <c r="B17" t="s">
        <v>14</v>
      </c>
      <c r="C17" s="9">
        <v>97</v>
      </c>
      <c r="D17" s="9">
        <v>93</v>
      </c>
      <c r="E17" s="9">
        <v>7</v>
      </c>
      <c r="F17" s="9">
        <v>2</v>
      </c>
    </row>
    <row r="18" spans="1:6" x14ac:dyDescent="0.2">
      <c r="A18" t="s">
        <v>26</v>
      </c>
      <c r="B18" t="s">
        <v>14</v>
      </c>
      <c r="C18" s="9">
        <v>100</v>
      </c>
      <c r="D18" s="9">
        <v>4</v>
      </c>
      <c r="E18" s="9">
        <v>96</v>
      </c>
      <c r="F18" s="9">
        <v>3</v>
      </c>
    </row>
    <row r="19" spans="1:6" x14ac:dyDescent="0.2">
      <c r="A19" t="s">
        <v>27</v>
      </c>
      <c r="B19" t="s">
        <v>22</v>
      </c>
      <c r="C19" s="9">
        <v>100</v>
      </c>
      <c r="D19" s="9">
        <v>6</v>
      </c>
      <c r="E19" s="9">
        <v>94</v>
      </c>
      <c r="F19" s="9">
        <v>5</v>
      </c>
    </row>
    <row r="20" spans="1:6" x14ac:dyDescent="0.2">
      <c r="A20" t="s">
        <v>27</v>
      </c>
      <c r="B20" t="s">
        <v>23</v>
      </c>
      <c r="C20" s="9">
        <v>100</v>
      </c>
      <c r="D20" s="9">
        <v>5</v>
      </c>
      <c r="E20" s="9">
        <v>95</v>
      </c>
      <c r="F20" s="9">
        <v>4</v>
      </c>
    </row>
    <row r="21" spans="1:6" x14ac:dyDescent="0.2">
      <c r="A21" t="s">
        <v>27</v>
      </c>
      <c r="B21" t="s">
        <v>14</v>
      </c>
      <c r="C21" s="9">
        <v>100</v>
      </c>
      <c r="D21" s="9">
        <v>6</v>
      </c>
      <c r="E21" s="9">
        <v>94</v>
      </c>
      <c r="F21" s="9">
        <v>5</v>
      </c>
    </row>
    <row r="22" spans="1:6" x14ac:dyDescent="0.2">
      <c r="A22" t="s">
        <v>28</v>
      </c>
      <c r="B22" t="s">
        <v>14</v>
      </c>
      <c r="C22" s="4" t="s">
        <v>17</v>
      </c>
      <c r="D22" s="9">
        <v>98</v>
      </c>
      <c r="E22" s="9">
        <v>2</v>
      </c>
      <c r="F22" s="9">
        <v>1</v>
      </c>
    </row>
    <row r="23" spans="1:6" x14ac:dyDescent="0.2">
      <c r="A23" t="s">
        <v>29</v>
      </c>
      <c r="B23" t="s">
        <v>22</v>
      </c>
      <c r="C23" s="9">
        <v>99</v>
      </c>
      <c r="D23" s="9">
        <v>69</v>
      </c>
      <c r="E23" s="9">
        <v>31</v>
      </c>
      <c r="F23" s="9">
        <v>7</v>
      </c>
    </row>
    <row r="24" spans="1:6" x14ac:dyDescent="0.2">
      <c r="A24" t="s">
        <v>29</v>
      </c>
      <c r="B24" t="s">
        <v>23</v>
      </c>
      <c r="C24" s="4" t="s">
        <v>17</v>
      </c>
      <c r="D24" s="9">
        <v>1</v>
      </c>
      <c r="E24" s="9">
        <v>99</v>
      </c>
      <c r="F24" s="9">
        <v>38</v>
      </c>
    </row>
    <row r="25" spans="1:6" x14ac:dyDescent="0.2">
      <c r="A25" t="s">
        <v>29</v>
      </c>
      <c r="B25" t="s">
        <v>40</v>
      </c>
      <c r="C25" s="4" t="s">
        <v>17</v>
      </c>
      <c r="D25" s="4" t="s">
        <v>17</v>
      </c>
      <c r="E25" s="4" t="s">
        <v>17</v>
      </c>
      <c r="F25" s="9">
        <v>68</v>
      </c>
    </row>
    <row r="26" spans="1:6" x14ac:dyDescent="0.2">
      <c r="A26" t="s">
        <v>29</v>
      </c>
      <c r="B26" t="s">
        <v>14</v>
      </c>
      <c r="C26" s="9">
        <v>99</v>
      </c>
      <c r="D26" s="9">
        <v>40</v>
      </c>
      <c r="E26" s="9">
        <v>60</v>
      </c>
      <c r="F26" s="9">
        <v>28</v>
      </c>
    </row>
    <row r="27" spans="1:6" x14ac:dyDescent="0.2">
      <c r="A27" s="5"/>
      <c r="B27" s="5"/>
      <c r="C27" s="5"/>
      <c r="D27" s="5"/>
      <c r="E27" s="5"/>
      <c r="F27" s="5"/>
    </row>
    <row r="28" spans="1:6" x14ac:dyDescent="0.2">
      <c r="A28" s="6" t="s">
        <v>54</v>
      </c>
    </row>
    <row r="29" spans="1:6" x14ac:dyDescent="0.2">
      <c r="A29" s="6" t="s">
        <v>41</v>
      </c>
    </row>
    <row r="30" spans="1:6" x14ac:dyDescent="0.2">
      <c r="A30" s="7" t="s">
        <v>31</v>
      </c>
    </row>
  </sheetData>
  <mergeCells count="4">
    <mergeCell ref="A4:A5"/>
    <mergeCell ref="B4:B5"/>
    <mergeCell ref="C4:C5"/>
    <mergeCell ref="D4:F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0"/>
  <sheetViews>
    <sheetView zoomScaleNormal="100" workbookViewId="0">
      <selection activeCell="D18" sqref="D18"/>
    </sheetView>
  </sheetViews>
  <sheetFormatPr baseColWidth="10" defaultRowHeight="12.75" x14ac:dyDescent="0.2"/>
  <cols>
    <col min="1" max="2" width="22.7109375" customWidth="1"/>
    <col min="3" max="8" width="14.7109375" customWidth="1"/>
  </cols>
  <sheetData>
    <row r="1" spans="1:12" ht="15.75" x14ac:dyDescent="0.2">
      <c r="A1" s="2" t="s">
        <v>55</v>
      </c>
      <c r="L1" s="8" t="str">
        <f>HYPERLINK("#'Sommaire'!A1", "Retour sommaire")</f>
        <v>Retour sommaire</v>
      </c>
    </row>
    <row r="2" spans="1:12" x14ac:dyDescent="0.2">
      <c r="A2" s="3" t="s">
        <v>10</v>
      </c>
    </row>
    <row r="4" spans="1:12" x14ac:dyDescent="0.2">
      <c r="A4" s="50" t="s">
        <v>11</v>
      </c>
      <c r="B4" s="50" t="s">
        <v>12</v>
      </c>
      <c r="C4" s="50" t="s">
        <v>56</v>
      </c>
      <c r="D4" s="50" t="s">
        <v>56</v>
      </c>
      <c r="E4" s="50" t="s">
        <v>56</v>
      </c>
      <c r="F4" s="50" t="s">
        <v>57</v>
      </c>
      <c r="G4" s="50" t="s">
        <v>58</v>
      </c>
      <c r="H4" s="50" t="s">
        <v>59</v>
      </c>
    </row>
    <row r="5" spans="1:12" ht="45" x14ac:dyDescent="0.2">
      <c r="A5" s="50" t="s">
        <v>11</v>
      </c>
      <c r="B5" s="50" t="s">
        <v>12</v>
      </c>
      <c r="C5" s="1" t="s">
        <v>60</v>
      </c>
      <c r="D5" s="1" t="s">
        <v>49</v>
      </c>
      <c r="E5" s="1" t="s">
        <v>61</v>
      </c>
      <c r="F5" s="10">
        <v>2022</v>
      </c>
      <c r="G5" s="21" t="s">
        <v>136</v>
      </c>
      <c r="H5" s="1" t="s">
        <v>62</v>
      </c>
    </row>
    <row r="6" spans="1:12" x14ac:dyDescent="0.2">
      <c r="A6" t="s">
        <v>13</v>
      </c>
      <c r="B6" t="s">
        <v>14</v>
      </c>
      <c r="C6" s="9">
        <v>2</v>
      </c>
      <c r="D6" s="9">
        <v>98</v>
      </c>
      <c r="E6" s="9">
        <v>0</v>
      </c>
      <c r="F6" s="9">
        <v>45</v>
      </c>
      <c r="G6" s="9">
        <v>52</v>
      </c>
      <c r="H6" s="9">
        <v>24</v>
      </c>
    </row>
    <row r="7" spans="1:12" x14ac:dyDescent="0.2">
      <c r="A7" t="s">
        <v>16</v>
      </c>
      <c r="B7" t="s">
        <v>14</v>
      </c>
      <c r="C7" s="9">
        <v>11</v>
      </c>
      <c r="D7" s="9">
        <v>88</v>
      </c>
      <c r="E7" s="9">
        <v>0</v>
      </c>
      <c r="F7" s="9">
        <v>15</v>
      </c>
      <c r="G7" s="9">
        <v>19</v>
      </c>
      <c r="H7" s="9">
        <v>23</v>
      </c>
    </row>
    <row r="8" spans="1:12" x14ac:dyDescent="0.2">
      <c r="A8" t="s">
        <v>19</v>
      </c>
      <c r="B8" t="s">
        <v>14</v>
      </c>
      <c r="C8" s="9">
        <v>16</v>
      </c>
      <c r="D8" s="9">
        <v>73</v>
      </c>
      <c r="E8" s="9">
        <v>10</v>
      </c>
      <c r="F8" s="9">
        <v>26</v>
      </c>
      <c r="G8" s="9">
        <v>28</v>
      </c>
      <c r="H8" s="9">
        <v>24</v>
      </c>
    </row>
    <row r="9" spans="1:12" x14ac:dyDescent="0.2">
      <c r="A9" t="s">
        <v>20</v>
      </c>
      <c r="B9" t="s">
        <v>14</v>
      </c>
      <c r="C9" s="9">
        <v>1</v>
      </c>
      <c r="D9" s="9">
        <v>98</v>
      </c>
      <c r="E9" s="9">
        <v>1</v>
      </c>
      <c r="F9" s="9">
        <v>12</v>
      </c>
      <c r="G9" s="9">
        <v>12</v>
      </c>
      <c r="H9" s="9">
        <v>18</v>
      </c>
    </row>
    <row r="10" spans="1:12" x14ac:dyDescent="0.2">
      <c r="A10" t="s">
        <v>21</v>
      </c>
      <c r="B10" t="s">
        <v>22</v>
      </c>
      <c r="C10" s="9">
        <v>15</v>
      </c>
      <c r="D10" s="9">
        <v>81</v>
      </c>
      <c r="E10" s="9">
        <v>5</v>
      </c>
      <c r="F10" s="9">
        <v>12</v>
      </c>
      <c r="G10" s="9">
        <v>16</v>
      </c>
      <c r="H10" s="9">
        <v>35</v>
      </c>
    </row>
    <row r="11" spans="1:12" x14ac:dyDescent="0.2">
      <c r="A11" t="s">
        <v>21</v>
      </c>
      <c r="B11" t="s">
        <v>23</v>
      </c>
      <c r="C11" s="9">
        <v>8</v>
      </c>
      <c r="D11" s="9">
        <v>90</v>
      </c>
      <c r="E11" s="9">
        <v>2</v>
      </c>
      <c r="F11" s="9">
        <v>19</v>
      </c>
      <c r="G11" s="9">
        <v>20</v>
      </c>
      <c r="H11" s="9">
        <v>27</v>
      </c>
    </row>
    <row r="12" spans="1:12" x14ac:dyDescent="0.2">
      <c r="A12" t="s">
        <v>21</v>
      </c>
      <c r="B12" t="s">
        <v>40</v>
      </c>
      <c r="C12" s="9">
        <v>1</v>
      </c>
      <c r="D12" s="9">
        <v>99</v>
      </c>
      <c r="E12" s="9">
        <v>1</v>
      </c>
      <c r="F12" s="9">
        <v>41</v>
      </c>
      <c r="G12" s="9">
        <v>46</v>
      </c>
      <c r="H12" s="9">
        <v>16</v>
      </c>
    </row>
    <row r="13" spans="1:12" x14ac:dyDescent="0.2">
      <c r="A13" t="s">
        <v>21</v>
      </c>
      <c r="B13" t="s">
        <v>14</v>
      </c>
      <c r="C13" s="9">
        <v>7</v>
      </c>
      <c r="D13" s="9">
        <v>90</v>
      </c>
      <c r="E13" s="9">
        <v>2</v>
      </c>
      <c r="F13" s="9">
        <v>27</v>
      </c>
      <c r="G13" s="9">
        <v>31</v>
      </c>
      <c r="H13" s="9">
        <v>25</v>
      </c>
    </row>
    <row r="14" spans="1:12" x14ac:dyDescent="0.2">
      <c r="A14" t="s">
        <v>24</v>
      </c>
      <c r="B14" t="s">
        <v>22</v>
      </c>
      <c r="C14" s="9">
        <v>2</v>
      </c>
      <c r="D14" s="9">
        <v>98</v>
      </c>
      <c r="E14" s="9">
        <v>0</v>
      </c>
      <c r="F14" s="9">
        <v>25</v>
      </c>
      <c r="G14" s="9">
        <v>25</v>
      </c>
      <c r="H14" s="9">
        <v>14</v>
      </c>
    </row>
    <row r="15" spans="1:12" x14ac:dyDescent="0.2">
      <c r="A15" t="s">
        <v>24</v>
      </c>
      <c r="B15" t="s">
        <v>23</v>
      </c>
      <c r="C15" s="9">
        <v>7</v>
      </c>
      <c r="D15" s="9">
        <v>93</v>
      </c>
      <c r="E15" s="9">
        <v>1</v>
      </c>
      <c r="F15" s="9">
        <v>25</v>
      </c>
      <c r="G15" s="9">
        <v>26</v>
      </c>
      <c r="H15" s="9">
        <v>14</v>
      </c>
    </row>
    <row r="16" spans="1:12" x14ac:dyDescent="0.2">
      <c r="A16" t="s">
        <v>24</v>
      </c>
      <c r="B16" t="s">
        <v>14</v>
      </c>
      <c r="C16" s="9">
        <v>2</v>
      </c>
      <c r="D16" s="9">
        <v>98</v>
      </c>
      <c r="E16" s="9">
        <v>0</v>
      </c>
      <c r="F16" s="9">
        <v>25</v>
      </c>
      <c r="G16" s="9">
        <v>25</v>
      </c>
      <c r="H16" s="9">
        <v>14</v>
      </c>
    </row>
    <row r="17" spans="1:8" x14ac:dyDescent="0.2">
      <c r="A17" t="s">
        <v>25</v>
      </c>
      <c r="B17" t="s">
        <v>14</v>
      </c>
      <c r="C17" s="9">
        <v>5</v>
      </c>
      <c r="D17" s="9">
        <v>95</v>
      </c>
      <c r="E17" s="9">
        <v>0</v>
      </c>
      <c r="F17" s="9">
        <v>43</v>
      </c>
      <c r="G17" s="9">
        <v>51</v>
      </c>
      <c r="H17" s="9">
        <v>25</v>
      </c>
    </row>
    <row r="18" spans="1:8" x14ac:dyDescent="0.2">
      <c r="A18" t="s">
        <v>26</v>
      </c>
      <c r="B18" t="s">
        <v>14</v>
      </c>
      <c r="C18" s="9">
        <v>11</v>
      </c>
      <c r="D18" s="9">
        <v>88</v>
      </c>
      <c r="E18" s="9">
        <v>0</v>
      </c>
      <c r="F18" s="9">
        <v>17</v>
      </c>
      <c r="G18" s="9">
        <v>21</v>
      </c>
      <c r="H18" s="9">
        <v>30</v>
      </c>
    </row>
    <row r="19" spans="1:8" x14ac:dyDescent="0.2">
      <c r="A19" t="s">
        <v>27</v>
      </c>
      <c r="B19" t="s">
        <v>22</v>
      </c>
      <c r="C19" s="9">
        <v>20</v>
      </c>
      <c r="D19" s="9">
        <v>73</v>
      </c>
      <c r="E19" s="9">
        <v>7</v>
      </c>
      <c r="F19" s="9">
        <v>28</v>
      </c>
      <c r="G19" s="9">
        <v>30</v>
      </c>
      <c r="H19" s="9">
        <v>13</v>
      </c>
    </row>
    <row r="20" spans="1:8" x14ac:dyDescent="0.2">
      <c r="A20" t="s">
        <v>27</v>
      </c>
      <c r="B20" t="s">
        <v>23</v>
      </c>
      <c r="C20" s="9">
        <v>35</v>
      </c>
      <c r="D20" s="9">
        <v>52</v>
      </c>
      <c r="E20" s="9">
        <v>14</v>
      </c>
      <c r="F20" s="9">
        <v>40</v>
      </c>
      <c r="G20" s="9">
        <v>42</v>
      </c>
      <c r="H20" s="9">
        <v>9</v>
      </c>
    </row>
    <row r="21" spans="1:8" x14ac:dyDescent="0.2">
      <c r="A21" t="s">
        <v>27</v>
      </c>
      <c r="B21" t="s">
        <v>14</v>
      </c>
      <c r="C21" s="9">
        <v>24</v>
      </c>
      <c r="D21" s="9">
        <v>68</v>
      </c>
      <c r="E21" s="9">
        <v>8</v>
      </c>
      <c r="F21" s="9">
        <v>30</v>
      </c>
      <c r="G21" s="9">
        <v>32</v>
      </c>
      <c r="H21" s="9">
        <v>12</v>
      </c>
    </row>
    <row r="22" spans="1:8" x14ac:dyDescent="0.2">
      <c r="A22" t="s">
        <v>28</v>
      </c>
      <c r="B22" t="s">
        <v>14</v>
      </c>
      <c r="C22" s="22" t="s">
        <v>17</v>
      </c>
      <c r="D22" s="9">
        <v>90</v>
      </c>
      <c r="E22" s="4" t="s">
        <v>17</v>
      </c>
      <c r="F22" s="9">
        <v>6</v>
      </c>
      <c r="G22" s="9">
        <v>6</v>
      </c>
      <c r="H22" s="9">
        <v>17</v>
      </c>
    </row>
    <row r="23" spans="1:8" x14ac:dyDescent="0.2">
      <c r="A23" t="s">
        <v>29</v>
      </c>
      <c r="B23" t="s">
        <v>22</v>
      </c>
      <c r="C23" s="9">
        <v>6</v>
      </c>
      <c r="D23" s="9">
        <v>93</v>
      </c>
      <c r="E23" s="9">
        <v>1</v>
      </c>
      <c r="F23" s="9">
        <v>56</v>
      </c>
      <c r="G23" s="9">
        <v>68</v>
      </c>
      <c r="H23" s="9">
        <v>26</v>
      </c>
    </row>
    <row r="24" spans="1:8" x14ac:dyDescent="0.2">
      <c r="A24" t="s">
        <v>29</v>
      </c>
      <c r="B24" t="s">
        <v>23</v>
      </c>
      <c r="C24" s="9">
        <v>17</v>
      </c>
      <c r="D24" s="9">
        <v>83</v>
      </c>
      <c r="E24" s="9">
        <v>0</v>
      </c>
      <c r="F24" s="9">
        <v>115</v>
      </c>
      <c r="G24" s="9">
        <v>95</v>
      </c>
      <c r="H24" s="9">
        <v>20</v>
      </c>
    </row>
    <row r="25" spans="1:8" x14ac:dyDescent="0.2">
      <c r="A25" t="s">
        <v>29</v>
      </c>
      <c r="B25" t="s">
        <v>40</v>
      </c>
      <c r="C25" s="4" t="s">
        <v>17</v>
      </c>
      <c r="D25" s="4" t="s">
        <v>17</v>
      </c>
      <c r="E25" s="4" t="s">
        <v>17</v>
      </c>
      <c r="F25" s="9">
        <v>459</v>
      </c>
      <c r="G25" s="9">
        <v>439</v>
      </c>
      <c r="H25" s="9">
        <v>12</v>
      </c>
    </row>
    <row r="26" spans="1:8" x14ac:dyDescent="0.2">
      <c r="A26" t="s">
        <v>29</v>
      </c>
      <c r="B26" t="s">
        <v>14</v>
      </c>
      <c r="C26" s="9">
        <v>6</v>
      </c>
      <c r="D26" s="9">
        <v>93</v>
      </c>
      <c r="E26" s="9">
        <v>1</v>
      </c>
      <c r="F26" s="9">
        <v>175</v>
      </c>
      <c r="G26" s="9">
        <v>170</v>
      </c>
      <c r="H26" s="9">
        <v>22</v>
      </c>
    </row>
    <row r="27" spans="1:8" x14ac:dyDescent="0.2">
      <c r="A27" s="5"/>
      <c r="B27" s="5"/>
      <c r="C27" s="5"/>
      <c r="D27" s="5"/>
      <c r="E27" s="5"/>
      <c r="F27" s="5"/>
      <c r="G27" s="5"/>
      <c r="H27" s="5"/>
    </row>
    <row r="28" spans="1:8" x14ac:dyDescent="0.2">
      <c r="A28" s="6" t="s">
        <v>63</v>
      </c>
    </row>
    <row r="29" spans="1:8" x14ac:dyDescent="0.2">
      <c r="A29" s="6" t="s">
        <v>41</v>
      </c>
    </row>
    <row r="30" spans="1:8" x14ac:dyDescent="0.2">
      <c r="A30" s="7" t="s">
        <v>31</v>
      </c>
    </row>
  </sheetData>
  <mergeCells count="4">
    <mergeCell ref="A4:A5"/>
    <mergeCell ref="B4:B5"/>
    <mergeCell ref="C4:E4"/>
    <mergeCell ref="F4:H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0"/>
  <sheetViews>
    <sheetView workbookViewId="0">
      <selection activeCell="H17" sqref="H17"/>
    </sheetView>
  </sheetViews>
  <sheetFormatPr baseColWidth="10" defaultRowHeight="12.75" x14ac:dyDescent="0.2"/>
  <cols>
    <col min="1" max="2" width="22.7109375" customWidth="1"/>
    <col min="3" max="4" width="14.7109375" customWidth="1"/>
  </cols>
  <sheetData>
    <row r="1" spans="1:12" ht="15.75" x14ac:dyDescent="0.2">
      <c r="A1" s="11" t="s">
        <v>64</v>
      </c>
      <c r="L1" s="8" t="str">
        <f>HYPERLINK("#'Sommaire'!A1", "Retour sommaire")</f>
        <v>Retour sommaire</v>
      </c>
    </row>
    <row r="2" spans="1:12" x14ac:dyDescent="0.2">
      <c r="A2" s="3" t="s">
        <v>10</v>
      </c>
    </row>
    <row r="4" spans="1:12" x14ac:dyDescent="0.2">
      <c r="A4" s="50" t="s">
        <v>11</v>
      </c>
      <c r="B4" s="50" t="s">
        <v>12</v>
      </c>
      <c r="C4" s="50" t="s">
        <v>65</v>
      </c>
      <c r="D4" s="50" t="s">
        <v>66</v>
      </c>
    </row>
    <row r="5" spans="1:12" ht="15" x14ac:dyDescent="0.2">
      <c r="A5" s="50" t="s">
        <v>11</v>
      </c>
      <c r="B5" s="50" t="s">
        <v>12</v>
      </c>
      <c r="C5" s="1" t="s">
        <v>49</v>
      </c>
      <c r="D5" s="1" t="s">
        <v>67</v>
      </c>
    </row>
    <row r="6" spans="1:12" x14ac:dyDescent="0.2">
      <c r="A6" t="s">
        <v>13</v>
      </c>
      <c r="B6" t="s">
        <v>14</v>
      </c>
      <c r="C6" s="9">
        <v>17</v>
      </c>
      <c r="D6" s="9">
        <v>13</v>
      </c>
    </row>
    <row r="7" spans="1:12" x14ac:dyDescent="0.2">
      <c r="A7" t="s">
        <v>16</v>
      </c>
      <c r="B7" t="s">
        <v>14</v>
      </c>
      <c r="C7" s="9">
        <v>20</v>
      </c>
      <c r="D7" s="9">
        <v>21</v>
      </c>
    </row>
    <row r="8" spans="1:12" x14ac:dyDescent="0.2">
      <c r="A8" t="s">
        <v>19</v>
      </c>
      <c r="B8" t="s">
        <v>14</v>
      </c>
      <c r="C8" s="9">
        <v>48</v>
      </c>
      <c r="D8" s="9">
        <v>21</v>
      </c>
    </row>
    <row r="9" spans="1:12" x14ac:dyDescent="0.2">
      <c r="A9" t="s">
        <v>20</v>
      </c>
      <c r="B9" t="s">
        <v>14</v>
      </c>
      <c r="C9" s="9">
        <v>43</v>
      </c>
      <c r="D9" s="9">
        <v>13</v>
      </c>
    </row>
    <row r="10" spans="1:12" x14ac:dyDescent="0.2">
      <c r="A10" t="s">
        <v>21</v>
      </c>
      <c r="B10" t="s">
        <v>22</v>
      </c>
      <c r="C10" s="9">
        <v>55</v>
      </c>
      <c r="D10" s="9">
        <v>22</v>
      </c>
    </row>
    <row r="11" spans="1:12" x14ac:dyDescent="0.2">
      <c r="A11" t="s">
        <v>21</v>
      </c>
      <c r="B11" t="s">
        <v>23</v>
      </c>
      <c r="C11" s="9">
        <v>34</v>
      </c>
      <c r="D11" s="9">
        <v>18</v>
      </c>
    </row>
    <row r="12" spans="1:12" x14ac:dyDescent="0.2">
      <c r="A12" t="s">
        <v>21</v>
      </c>
      <c r="B12" t="s">
        <v>40</v>
      </c>
      <c r="C12" s="9">
        <v>24</v>
      </c>
      <c r="D12" s="9">
        <v>20</v>
      </c>
    </row>
    <row r="13" spans="1:12" x14ac:dyDescent="0.2">
      <c r="A13" t="s">
        <v>21</v>
      </c>
      <c r="B13" t="s">
        <v>14</v>
      </c>
      <c r="C13" s="9">
        <v>37</v>
      </c>
      <c r="D13" s="9">
        <v>20</v>
      </c>
    </row>
    <row r="14" spans="1:12" x14ac:dyDescent="0.2">
      <c r="A14" t="s">
        <v>24</v>
      </c>
      <c r="B14" t="s">
        <v>22</v>
      </c>
      <c r="C14" s="9">
        <v>46</v>
      </c>
      <c r="D14" s="9">
        <v>10</v>
      </c>
    </row>
    <row r="15" spans="1:12" x14ac:dyDescent="0.2">
      <c r="A15" t="s">
        <v>24</v>
      </c>
      <c r="B15" t="s">
        <v>23</v>
      </c>
      <c r="C15" s="9">
        <v>17</v>
      </c>
      <c r="D15" s="9">
        <v>12</v>
      </c>
    </row>
    <row r="16" spans="1:12" x14ac:dyDescent="0.2">
      <c r="A16" t="s">
        <v>24</v>
      </c>
      <c r="B16" t="s">
        <v>14</v>
      </c>
      <c r="C16" s="9">
        <v>45</v>
      </c>
      <c r="D16" s="9">
        <v>10</v>
      </c>
    </row>
    <row r="17" spans="1:4" x14ac:dyDescent="0.2">
      <c r="A17" t="s">
        <v>25</v>
      </c>
      <c r="B17" t="s">
        <v>14</v>
      </c>
      <c r="C17" s="9">
        <v>8</v>
      </c>
      <c r="D17" s="9">
        <v>10</v>
      </c>
    </row>
    <row r="18" spans="1:4" x14ac:dyDescent="0.2">
      <c r="A18" t="s">
        <v>26</v>
      </c>
      <c r="B18" t="s">
        <v>14</v>
      </c>
      <c r="C18" s="9">
        <v>37</v>
      </c>
      <c r="D18" s="9">
        <v>9</v>
      </c>
    </row>
    <row r="19" spans="1:4" x14ac:dyDescent="0.2">
      <c r="A19" t="s">
        <v>27</v>
      </c>
      <c r="B19" t="s">
        <v>22</v>
      </c>
      <c r="C19" s="9">
        <v>44</v>
      </c>
      <c r="D19" s="9">
        <v>15</v>
      </c>
    </row>
    <row r="20" spans="1:4" x14ac:dyDescent="0.2">
      <c r="A20" t="s">
        <v>27</v>
      </c>
      <c r="B20" t="s">
        <v>23</v>
      </c>
      <c r="C20" s="9">
        <v>34</v>
      </c>
      <c r="D20" s="9">
        <v>16</v>
      </c>
    </row>
    <row r="21" spans="1:4" x14ac:dyDescent="0.2">
      <c r="A21" t="s">
        <v>27</v>
      </c>
      <c r="B21" t="s">
        <v>14</v>
      </c>
      <c r="C21" s="9">
        <v>41</v>
      </c>
      <c r="D21" s="9">
        <v>15</v>
      </c>
    </row>
    <row r="22" spans="1:4" x14ac:dyDescent="0.2">
      <c r="A22" t="s">
        <v>28</v>
      </c>
      <c r="B22" t="s">
        <v>14</v>
      </c>
      <c r="C22" s="9">
        <v>5</v>
      </c>
      <c r="D22" s="4" t="s">
        <v>17</v>
      </c>
    </row>
    <row r="23" spans="1:4" x14ac:dyDescent="0.2">
      <c r="A23" t="s">
        <v>29</v>
      </c>
      <c r="B23" t="s">
        <v>22</v>
      </c>
      <c r="C23" s="9">
        <v>31</v>
      </c>
      <c r="D23" s="9">
        <v>19</v>
      </c>
    </row>
    <row r="24" spans="1:4" x14ac:dyDescent="0.2">
      <c r="A24" t="s">
        <v>29</v>
      </c>
      <c r="B24" t="s">
        <v>23</v>
      </c>
      <c r="C24" s="9">
        <v>34</v>
      </c>
      <c r="D24" s="9">
        <v>12</v>
      </c>
    </row>
    <row r="25" spans="1:4" x14ac:dyDescent="0.2">
      <c r="A25" t="s">
        <v>29</v>
      </c>
      <c r="B25" t="s">
        <v>40</v>
      </c>
      <c r="C25" s="9">
        <v>3</v>
      </c>
      <c r="D25" s="4" t="s">
        <v>17</v>
      </c>
    </row>
    <row r="26" spans="1:4" x14ac:dyDescent="0.2">
      <c r="A26" t="s">
        <v>29</v>
      </c>
      <c r="B26" t="s">
        <v>14</v>
      </c>
      <c r="C26" s="9">
        <v>24</v>
      </c>
      <c r="D26" s="9">
        <v>17</v>
      </c>
    </row>
    <row r="27" spans="1:4" x14ac:dyDescent="0.2">
      <c r="A27" s="5"/>
      <c r="B27" s="5"/>
      <c r="C27" s="5"/>
      <c r="D27" s="5"/>
    </row>
    <row r="28" spans="1:4" x14ac:dyDescent="0.2">
      <c r="A28" s="19" t="s">
        <v>137</v>
      </c>
    </row>
    <row r="29" spans="1:4" x14ac:dyDescent="0.2">
      <c r="A29" s="6" t="s">
        <v>41</v>
      </c>
    </row>
    <row r="30" spans="1:4" x14ac:dyDescent="0.2">
      <c r="A30" s="7" t="s">
        <v>31</v>
      </c>
    </row>
  </sheetData>
  <mergeCells count="3">
    <mergeCell ref="A4:A5"/>
    <mergeCell ref="B4:B5"/>
    <mergeCell ref="C4:D4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8"/>
  <sheetViews>
    <sheetView topLeftCell="D1" workbookViewId="0">
      <selection activeCell="A27" sqref="A27"/>
    </sheetView>
  </sheetViews>
  <sheetFormatPr baseColWidth="10" defaultRowHeight="12.75" x14ac:dyDescent="0.2"/>
  <cols>
    <col min="1" max="2" width="22.7109375" customWidth="1"/>
    <col min="3" max="10" width="14.7109375" customWidth="1"/>
  </cols>
  <sheetData>
    <row r="1" spans="1:12" ht="15.75" x14ac:dyDescent="0.2">
      <c r="A1" s="11" t="s">
        <v>138</v>
      </c>
      <c r="L1" s="8" t="str">
        <f>HYPERLINK("#'Sommaire'!A1", "Retour sommaire")</f>
        <v>Retour sommaire</v>
      </c>
    </row>
    <row r="2" spans="1:12" x14ac:dyDescent="0.2">
      <c r="A2" s="3" t="s">
        <v>10</v>
      </c>
    </row>
    <row r="4" spans="1:12" x14ac:dyDescent="0.2">
      <c r="A4" s="50" t="s">
        <v>11</v>
      </c>
      <c r="B4" s="50" t="s">
        <v>12</v>
      </c>
      <c r="C4" s="50" t="s">
        <v>68</v>
      </c>
      <c r="D4" s="50" t="s">
        <v>68</v>
      </c>
      <c r="E4" s="50" t="s">
        <v>68</v>
      </c>
      <c r="F4" s="50" t="s">
        <v>68</v>
      </c>
      <c r="G4" s="50" t="s">
        <v>68</v>
      </c>
      <c r="H4" s="50" t="s">
        <v>68</v>
      </c>
      <c r="I4" s="50" t="s">
        <v>68</v>
      </c>
      <c r="J4" s="50" t="s">
        <v>69</v>
      </c>
    </row>
    <row r="5" spans="1:12" ht="60" x14ac:dyDescent="0.2">
      <c r="A5" s="50" t="s">
        <v>11</v>
      </c>
      <c r="B5" s="50" t="s">
        <v>12</v>
      </c>
      <c r="C5" s="1" t="s">
        <v>70</v>
      </c>
      <c r="D5" s="1" t="s">
        <v>71</v>
      </c>
      <c r="E5" s="1" t="s">
        <v>72</v>
      </c>
      <c r="F5" s="1" t="s">
        <v>73</v>
      </c>
      <c r="G5" s="1" t="s">
        <v>74</v>
      </c>
      <c r="H5" s="1" t="s">
        <v>75</v>
      </c>
      <c r="I5" s="1" t="s">
        <v>76</v>
      </c>
      <c r="J5" s="50" t="s">
        <v>69</v>
      </c>
    </row>
    <row r="6" spans="1:12" x14ac:dyDescent="0.2">
      <c r="A6" t="s">
        <v>13</v>
      </c>
      <c r="B6" t="s">
        <v>14</v>
      </c>
      <c r="C6" s="4" t="s">
        <v>17</v>
      </c>
      <c r="D6" s="4" t="s">
        <v>17</v>
      </c>
      <c r="E6" s="4" t="s">
        <v>17</v>
      </c>
      <c r="F6" s="4" t="s">
        <v>17</v>
      </c>
      <c r="G6" s="4" t="s">
        <v>17</v>
      </c>
      <c r="H6" s="4" t="s">
        <v>17</v>
      </c>
      <c r="I6" s="4" t="s">
        <v>17</v>
      </c>
      <c r="J6" s="4" t="s">
        <v>17</v>
      </c>
    </row>
    <row r="7" spans="1:12" x14ac:dyDescent="0.2">
      <c r="A7" t="s">
        <v>16</v>
      </c>
      <c r="B7" t="s">
        <v>14</v>
      </c>
      <c r="C7" s="4" t="s">
        <v>17</v>
      </c>
      <c r="D7" s="4" t="s">
        <v>17</v>
      </c>
      <c r="E7" s="4" t="s">
        <v>17</v>
      </c>
      <c r="F7" s="4" t="s">
        <v>17</v>
      </c>
      <c r="G7" s="4" t="s">
        <v>17</v>
      </c>
      <c r="H7" s="4" t="s">
        <v>17</v>
      </c>
      <c r="I7" s="4" t="s">
        <v>17</v>
      </c>
      <c r="J7" s="4" t="s">
        <v>17</v>
      </c>
    </row>
    <row r="8" spans="1:12" x14ac:dyDescent="0.2">
      <c r="A8" t="s">
        <v>19</v>
      </c>
      <c r="B8" t="s">
        <v>14</v>
      </c>
      <c r="C8" s="9">
        <v>82</v>
      </c>
      <c r="D8" s="9">
        <v>33</v>
      </c>
      <c r="E8" s="9">
        <v>0</v>
      </c>
      <c r="F8" s="9">
        <v>1</v>
      </c>
      <c r="G8" s="9">
        <v>0</v>
      </c>
      <c r="H8" s="9">
        <v>9</v>
      </c>
      <c r="I8" s="9">
        <v>15</v>
      </c>
      <c r="J8" s="9">
        <v>7</v>
      </c>
    </row>
    <row r="9" spans="1:12" x14ac:dyDescent="0.2">
      <c r="A9" t="s">
        <v>20</v>
      </c>
      <c r="B9" t="s">
        <v>14</v>
      </c>
      <c r="C9" s="4" t="s">
        <v>17</v>
      </c>
      <c r="D9" s="4" t="s">
        <v>17</v>
      </c>
      <c r="E9" s="4" t="s">
        <v>17</v>
      </c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</row>
    <row r="10" spans="1:12" x14ac:dyDescent="0.2">
      <c r="A10" t="s">
        <v>21</v>
      </c>
      <c r="B10" t="s">
        <v>22</v>
      </c>
      <c r="C10" s="9">
        <v>35</v>
      </c>
      <c r="D10" s="9">
        <v>5</v>
      </c>
      <c r="E10" s="9">
        <v>0</v>
      </c>
      <c r="F10" s="9">
        <v>55</v>
      </c>
      <c r="G10" s="9">
        <v>0</v>
      </c>
      <c r="H10" s="9">
        <v>0</v>
      </c>
      <c r="I10" s="9">
        <v>19</v>
      </c>
      <c r="J10" s="9">
        <v>30</v>
      </c>
    </row>
    <row r="11" spans="1:12" x14ac:dyDescent="0.2">
      <c r="A11" t="s">
        <v>21</v>
      </c>
      <c r="B11" t="s">
        <v>23</v>
      </c>
      <c r="C11" s="4" t="s">
        <v>17</v>
      </c>
      <c r="D11" s="4" t="s">
        <v>17</v>
      </c>
      <c r="E11" s="4" t="s">
        <v>17</v>
      </c>
      <c r="F11" s="4" t="s">
        <v>17</v>
      </c>
      <c r="G11" s="4" t="s">
        <v>17</v>
      </c>
      <c r="H11" s="4" t="s">
        <v>17</v>
      </c>
      <c r="I11" s="4" t="s">
        <v>17</v>
      </c>
      <c r="J11" s="4" t="s">
        <v>17</v>
      </c>
    </row>
    <row r="12" spans="1:12" x14ac:dyDescent="0.2">
      <c r="A12" t="s">
        <v>21</v>
      </c>
      <c r="B12" t="s">
        <v>40</v>
      </c>
      <c r="C12" s="4" t="s">
        <v>17</v>
      </c>
      <c r="D12" s="4" t="s">
        <v>17</v>
      </c>
      <c r="E12" s="4" t="s">
        <v>17</v>
      </c>
      <c r="F12" s="4" t="s">
        <v>17</v>
      </c>
      <c r="G12" s="4" t="s">
        <v>17</v>
      </c>
      <c r="H12" s="4" t="s">
        <v>17</v>
      </c>
      <c r="I12" s="4" t="s">
        <v>17</v>
      </c>
      <c r="J12" s="4" t="s">
        <v>17</v>
      </c>
    </row>
    <row r="13" spans="1:12" x14ac:dyDescent="0.2">
      <c r="A13" t="s">
        <v>21</v>
      </c>
      <c r="B13" t="s">
        <v>14</v>
      </c>
      <c r="C13" s="9">
        <v>35</v>
      </c>
      <c r="D13" s="9">
        <v>15</v>
      </c>
      <c r="E13" s="9">
        <v>0</v>
      </c>
      <c r="F13" s="9">
        <v>46</v>
      </c>
      <c r="G13" s="9">
        <v>0</v>
      </c>
      <c r="H13" s="9">
        <v>0</v>
      </c>
      <c r="I13" s="9">
        <v>14</v>
      </c>
      <c r="J13" s="9">
        <v>29</v>
      </c>
    </row>
    <row r="14" spans="1:12" x14ac:dyDescent="0.2">
      <c r="A14" t="s">
        <v>24</v>
      </c>
      <c r="B14" t="s">
        <v>22</v>
      </c>
      <c r="C14" s="4" t="s">
        <v>17</v>
      </c>
      <c r="D14" s="4" t="s">
        <v>17</v>
      </c>
      <c r="E14" s="4" t="s">
        <v>17</v>
      </c>
      <c r="F14" s="4" t="s">
        <v>17</v>
      </c>
      <c r="G14" s="4" t="s">
        <v>17</v>
      </c>
      <c r="H14" s="4" t="s">
        <v>17</v>
      </c>
      <c r="I14" s="4" t="s">
        <v>17</v>
      </c>
      <c r="J14" s="4" t="s">
        <v>17</v>
      </c>
    </row>
    <row r="15" spans="1:12" x14ac:dyDescent="0.2">
      <c r="A15" t="s">
        <v>24</v>
      </c>
      <c r="B15" t="s">
        <v>23</v>
      </c>
      <c r="C15" s="4" t="s">
        <v>17</v>
      </c>
      <c r="D15" s="4" t="s">
        <v>17</v>
      </c>
      <c r="E15" s="4" t="s">
        <v>17</v>
      </c>
      <c r="F15" s="4" t="s">
        <v>17</v>
      </c>
      <c r="G15" s="4" t="s">
        <v>17</v>
      </c>
      <c r="H15" s="4" t="s">
        <v>17</v>
      </c>
      <c r="I15" s="4" t="s">
        <v>17</v>
      </c>
      <c r="J15" s="4" t="s">
        <v>17</v>
      </c>
    </row>
    <row r="16" spans="1:12" x14ac:dyDescent="0.2">
      <c r="A16" t="s">
        <v>24</v>
      </c>
      <c r="B16" t="s">
        <v>14</v>
      </c>
      <c r="C16" s="4" t="s">
        <v>17</v>
      </c>
      <c r="D16" s="4" t="s">
        <v>17</v>
      </c>
      <c r="E16" s="4" t="s">
        <v>17</v>
      </c>
      <c r="F16" s="4" t="s">
        <v>17</v>
      </c>
      <c r="G16" s="4" t="s">
        <v>17</v>
      </c>
      <c r="H16" s="4" t="s">
        <v>17</v>
      </c>
      <c r="I16" s="4" t="s">
        <v>17</v>
      </c>
      <c r="J16" s="4" t="s">
        <v>17</v>
      </c>
    </row>
    <row r="17" spans="1:10" x14ac:dyDescent="0.2">
      <c r="A17" t="s">
        <v>25</v>
      </c>
      <c r="B17" t="s">
        <v>14</v>
      </c>
      <c r="C17" s="4" t="s">
        <v>17</v>
      </c>
      <c r="D17" s="4" t="s">
        <v>17</v>
      </c>
      <c r="E17" s="4" t="s">
        <v>17</v>
      </c>
      <c r="F17" s="4" t="s">
        <v>17</v>
      </c>
      <c r="G17" s="4" t="s">
        <v>17</v>
      </c>
      <c r="H17" s="4" t="s">
        <v>17</v>
      </c>
      <c r="I17" s="4" t="s">
        <v>17</v>
      </c>
      <c r="J17" s="4" t="s">
        <v>17</v>
      </c>
    </row>
    <row r="18" spans="1:10" x14ac:dyDescent="0.2">
      <c r="A18" t="s">
        <v>26</v>
      </c>
      <c r="B18" t="s">
        <v>14</v>
      </c>
      <c r="C18" s="4" t="s">
        <v>17</v>
      </c>
      <c r="D18" s="4" t="s">
        <v>17</v>
      </c>
      <c r="E18" s="4" t="s">
        <v>17</v>
      </c>
      <c r="F18" s="4" t="s">
        <v>17</v>
      </c>
      <c r="G18" s="4" t="s">
        <v>17</v>
      </c>
      <c r="H18" s="4" t="s">
        <v>17</v>
      </c>
      <c r="I18" s="4" t="s">
        <v>17</v>
      </c>
      <c r="J18" s="4" t="s">
        <v>17</v>
      </c>
    </row>
    <row r="19" spans="1:10" x14ac:dyDescent="0.2">
      <c r="A19" t="s">
        <v>27</v>
      </c>
      <c r="B19" t="s">
        <v>22</v>
      </c>
      <c r="C19" s="9">
        <v>83</v>
      </c>
      <c r="D19" s="9">
        <v>35</v>
      </c>
      <c r="E19" s="9">
        <v>0</v>
      </c>
      <c r="F19" s="9">
        <v>1</v>
      </c>
      <c r="G19" s="9">
        <v>0</v>
      </c>
      <c r="H19" s="4" t="s">
        <v>17</v>
      </c>
      <c r="I19" s="9">
        <v>26</v>
      </c>
      <c r="J19" s="9">
        <v>23</v>
      </c>
    </row>
    <row r="20" spans="1:10" x14ac:dyDescent="0.2">
      <c r="A20" t="s">
        <v>27</v>
      </c>
      <c r="B20" t="s">
        <v>23</v>
      </c>
      <c r="C20" s="4" t="s">
        <v>17</v>
      </c>
      <c r="D20" s="4" t="s">
        <v>17</v>
      </c>
      <c r="E20" s="4" t="s">
        <v>17</v>
      </c>
      <c r="F20" s="4" t="s">
        <v>17</v>
      </c>
      <c r="G20" s="4" t="s">
        <v>17</v>
      </c>
      <c r="H20" s="4" t="s">
        <v>17</v>
      </c>
      <c r="I20" s="4" t="s">
        <v>17</v>
      </c>
      <c r="J20" s="4" t="s">
        <v>17</v>
      </c>
    </row>
    <row r="21" spans="1:10" x14ac:dyDescent="0.2">
      <c r="A21" t="s">
        <v>27</v>
      </c>
      <c r="B21" t="s">
        <v>14</v>
      </c>
      <c r="C21" s="9">
        <v>83</v>
      </c>
      <c r="D21" s="9">
        <v>40</v>
      </c>
      <c r="E21" s="9">
        <v>0</v>
      </c>
      <c r="F21" s="9">
        <v>9</v>
      </c>
      <c r="G21" s="9">
        <v>0</v>
      </c>
      <c r="H21" s="4" t="s">
        <v>17</v>
      </c>
      <c r="I21" s="9">
        <v>24</v>
      </c>
      <c r="J21" s="9">
        <v>21</v>
      </c>
    </row>
    <row r="22" spans="1:10" x14ac:dyDescent="0.2">
      <c r="A22" t="s">
        <v>29</v>
      </c>
      <c r="B22" t="s">
        <v>22</v>
      </c>
      <c r="C22" s="4" t="s">
        <v>17</v>
      </c>
      <c r="D22" s="4" t="s">
        <v>17</v>
      </c>
      <c r="E22" s="4" t="s">
        <v>17</v>
      </c>
      <c r="F22" s="4" t="s">
        <v>17</v>
      </c>
      <c r="G22" s="4" t="s">
        <v>17</v>
      </c>
      <c r="H22" s="4" t="s">
        <v>17</v>
      </c>
      <c r="I22" s="4" t="s">
        <v>17</v>
      </c>
      <c r="J22" s="4" t="s">
        <v>17</v>
      </c>
    </row>
    <row r="23" spans="1:10" x14ac:dyDescent="0.2">
      <c r="A23" t="s">
        <v>29</v>
      </c>
      <c r="B23" t="s">
        <v>23</v>
      </c>
      <c r="C23" s="4" t="s">
        <v>17</v>
      </c>
      <c r="D23" s="4" t="s">
        <v>17</v>
      </c>
      <c r="E23" s="4" t="s">
        <v>17</v>
      </c>
      <c r="F23" s="4" t="s">
        <v>17</v>
      </c>
      <c r="G23" s="4" t="s">
        <v>17</v>
      </c>
      <c r="H23" s="4" t="s">
        <v>17</v>
      </c>
      <c r="I23" s="4" t="s">
        <v>17</v>
      </c>
      <c r="J23" s="4" t="s">
        <v>17</v>
      </c>
    </row>
    <row r="24" spans="1:10" x14ac:dyDescent="0.2">
      <c r="A24" t="s">
        <v>29</v>
      </c>
      <c r="B24" t="s">
        <v>14</v>
      </c>
      <c r="C24" s="9">
        <v>93</v>
      </c>
      <c r="D24" s="9">
        <v>17</v>
      </c>
      <c r="E24" s="9">
        <v>0</v>
      </c>
      <c r="F24" s="9">
        <v>0</v>
      </c>
      <c r="G24" s="9">
        <v>0</v>
      </c>
      <c r="H24" s="9">
        <v>9</v>
      </c>
      <c r="I24" s="4" t="s">
        <v>17</v>
      </c>
      <c r="J24" s="9">
        <v>20</v>
      </c>
    </row>
    <row r="25" spans="1:10" x14ac:dyDescent="0.2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2">
      <c r="A26" s="6" t="s">
        <v>77</v>
      </c>
    </row>
    <row r="27" spans="1:10" x14ac:dyDescent="0.2">
      <c r="A27" s="19" t="s">
        <v>139</v>
      </c>
    </row>
    <row r="28" spans="1:10" x14ac:dyDescent="0.2">
      <c r="A28" s="7" t="s">
        <v>31</v>
      </c>
    </row>
  </sheetData>
  <mergeCells count="4">
    <mergeCell ref="A4:A5"/>
    <mergeCell ref="B4:B5"/>
    <mergeCell ref="C4:I4"/>
    <mergeCell ref="J4:J5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9"/>
  <sheetViews>
    <sheetView topLeftCell="A34" workbookViewId="0">
      <selection activeCell="E33" sqref="E33"/>
    </sheetView>
  </sheetViews>
  <sheetFormatPr baseColWidth="10" defaultRowHeight="12.75" x14ac:dyDescent="0.2"/>
  <cols>
    <col min="1" max="2" width="22.7109375" customWidth="1"/>
    <col min="3" max="3" width="14.7109375" customWidth="1"/>
  </cols>
  <sheetData>
    <row r="1" spans="1:12" ht="15.75" x14ac:dyDescent="0.2">
      <c r="A1" s="11" t="s">
        <v>141</v>
      </c>
      <c r="L1" s="8" t="str">
        <f>HYPERLINK("#'Sommaire'!A1", "Retour sommaire")</f>
        <v>Retour sommaire</v>
      </c>
    </row>
    <row r="2" spans="1:12" x14ac:dyDescent="0.2">
      <c r="A2" s="25" t="s">
        <v>112</v>
      </c>
    </row>
    <row r="4" spans="1:12" ht="45" x14ac:dyDescent="0.2">
      <c r="A4" s="12" t="s">
        <v>11</v>
      </c>
      <c r="B4" s="12" t="s">
        <v>12</v>
      </c>
      <c r="C4" s="12" t="s">
        <v>140</v>
      </c>
    </row>
    <row r="5" spans="1:12" x14ac:dyDescent="0.2">
      <c r="A5" s="13" t="s">
        <v>13</v>
      </c>
      <c r="B5" s="13" t="s">
        <v>14</v>
      </c>
      <c r="C5" s="23">
        <v>181</v>
      </c>
      <c r="D5" s="13"/>
      <c r="E5" s="13"/>
      <c r="F5" s="13"/>
    </row>
    <row r="6" spans="1:12" x14ac:dyDescent="0.2">
      <c r="A6" s="13" t="s">
        <v>16</v>
      </c>
      <c r="B6" s="13" t="s">
        <v>14</v>
      </c>
      <c r="C6" s="23">
        <v>236</v>
      </c>
      <c r="D6" s="13"/>
      <c r="E6" s="13"/>
      <c r="F6" s="13"/>
    </row>
    <row r="7" spans="1:12" x14ac:dyDescent="0.2">
      <c r="A7" s="13" t="s">
        <v>19</v>
      </c>
      <c r="B7" s="13" t="s">
        <v>14</v>
      </c>
      <c r="C7" s="23">
        <v>190</v>
      </c>
    </row>
    <row r="8" spans="1:12" x14ac:dyDescent="0.2">
      <c r="A8" s="13" t="s">
        <v>20</v>
      </c>
      <c r="B8" s="13" t="s">
        <v>14</v>
      </c>
      <c r="C8" s="23">
        <v>157</v>
      </c>
    </row>
    <row r="9" spans="1:12" x14ac:dyDescent="0.2">
      <c r="A9" s="13" t="s">
        <v>21</v>
      </c>
      <c r="B9" s="13" t="s">
        <v>22</v>
      </c>
      <c r="C9" s="23">
        <v>337</v>
      </c>
    </row>
    <row r="10" spans="1:12" x14ac:dyDescent="0.2">
      <c r="A10" s="13" t="s">
        <v>21</v>
      </c>
      <c r="B10" s="13" t="s">
        <v>23</v>
      </c>
      <c r="C10" s="23">
        <v>251</v>
      </c>
    </row>
    <row r="11" spans="1:12" x14ac:dyDescent="0.2">
      <c r="A11" s="13" t="s">
        <v>21</v>
      </c>
      <c r="B11" s="13" t="s">
        <v>40</v>
      </c>
      <c r="C11" s="23">
        <v>219</v>
      </c>
    </row>
    <row r="12" spans="1:12" x14ac:dyDescent="0.2">
      <c r="A12" s="13" t="s">
        <v>21</v>
      </c>
      <c r="B12" s="13" t="s">
        <v>14</v>
      </c>
      <c r="C12" s="23">
        <v>267</v>
      </c>
    </row>
    <row r="13" spans="1:12" x14ac:dyDescent="0.2">
      <c r="A13" s="13" t="s">
        <v>24</v>
      </c>
      <c r="B13" s="13" t="s">
        <v>22</v>
      </c>
      <c r="C13" s="23">
        <v>100</v>
      </c>
    </row>
    <row r="14" spans="1:12" x14ac:dyDescent="0.2">
      <c r="A14" s="13" t="s">
        <v>24</v>
      </c>
      <c r="B14" s="13" t="s">
        <v>23</v>
      </c>
      <c r="C14" s="23">
        <v>106</v>
      </c>
    </row>
    <row r="15" spans="1:12" x14ac:dyDescent="0.2">
      <c r="A15" s="13" t="s">
        <v>24</v>
      </c>
      <c r="B15" s="13" t="s">
        <v>14</v>
      </c>
      <c r="C15" s="23">
        <v>100</v>
      </c>
    </row>
    <row r="16" spans="1:12" x14ac:dyDescent="0.2">
      <c r="A16" s="13" t="s">
        <v>25</v>
      </c>
      <c r="B16" s="13" t="s">
        <v>14</v>
      </c>
      <c r="C16" s="23">
        <v>168</v>
      </c>
    </row>
    <row r="17" spans="1:3" x14ac:dyDescent="0.2">
      <c r="A17" s="13" t="s">
        <v>26</v>
      </c>
      <c r="B17" s="13" t="s">
        <v>14</v>
      </c>
      <c r="C17" s="23">
        <v>140</v>
      </c>
    </row>
    <row r="18" spans="1:3" x14ac:dyDescent="0.2">
      <c r="A18" s="13" t="s">
        <v>27</v>
      </c>
      <c r="B18" s="13" t="s">
        <v>22</v>
      </c>
      <c r="C18" s="23">
        <v>61</v>
      </c>
    </row>
    <row r="19" spans="1:3" x14ac:dyDescent="0.2">
      <c r="A19" s="13" t="s">
        <v>27</v>
      </c>
      <c r="B19" s="13" t="s">
        <v>23</v>
      </c>
      <c r="C19" s="23">
        <v>79</v>
      </c>
    </row>
    <row r="20" spans="1:3" x14ac:dyDescent="0.2">
      <c r="A20" s="13" t="s">
        <v>27</v>
      </c>
      <c r="B20" s="13" t="s">
        <v>14</v>
      </c>
      <c r="C20" s="23">
        <v>65</v>
      </c>
    </row>
    <row r="21" spans="1:3" x14ac:dyDescent="0.2">
      <c r="A21" s="13" t="s">
        <v>28</v>
      </c>
      <c r="B21" s="13" t="s">
        <v>14</v>
      </c>
      <c r="C21" s="23">
        <v>52</v>
      </c>
    </row>
    <row r="22" spans="1:3" x14ac:dyDescent="0.2">
      <c r="A22" s="13" t="s">
        <v>29</v>
      </c>
      <c r="B22" s="13" t="s">
        <v>22</v>
      </c>
      <c r="C22" s="23">
        <v>119</v>
      </c>
    </row>
    <row r="23" spans="1:3" x14ac:dyDescent="0.2">
      <c r="A23" s="13" t="s">
        <v>29</v>
      </c>
      <c r="B23" s="13" t="s">
        <v>23</v>
      </c>
      <c r="C23" s="23">
        <v>201</v>
      </c>
    </row>
    <row r="24" spans="1:3" x14ac:dyDescent="0.2">
      <c r="A24" s="13" t="s">
        <v>29</v>
      </c>
      <c r="B24" s="13" t="s">
        <v>40</v>
      </c>
      <c r="C24" s="23">
        <v>329</v>
      </c>
    </row>
    <row r="25" spans="1:3" x14ac:dyDescent="0.2">
      <c r="A25" s="13" t="s">
        <v>29</v>
      </c>
      <c r="B25" s="13" t="s">
        <v>14</v>
      </c>
      <c r="C25" s="23">
        <v>186</v>
      </c>
    </row>
    <row r="26" spans="1:3" x14ac:dyDescent="0.2">
      <c r="A26" s="24"/>
      <c r="B26" s="24"/>
      <c r="C26" s="24"/>
    </row>
    <row r="27" spans="1:3" x14ac:dyDescent="0.2">
      <c r="A27" s="6" t="s">
        <v>157</v>
      </c>
      <c r="B27" s="13"/>
      <c r="C27" s="13"/>
    </row>
    <row r="28" spans="1:3" x14ac:dyDescent="0.2">
      <c r="A28" s="6" t="s">
        <v>30</v>
      </c>
      <c r="B28" s="13"/>
      <c r="C28" s="13"/>
    </row>
    <row r="29" spans="1:3" x14ac:dyDescent="0.2">
      <c r="A29" s="7" t="s">
        <v>31</v>
      </c>
      <c r="B29" s="13"/>
      <c r="C29" s="13"/>
    </row>
    <row r="31" spans="1:3" s="13" customFormat="1" ht="15.75" x14ac:dyDescent="0.2">
      <c r="A31" s="30" t="s">
        <v>159</v>
      </c>
    </row>
    <row r="32" spans="1:3" s="13" customFormat="1" x14ac:dyDescent="0.2">
      <c r="A32" s="31" t="s">
        <v>162</v>
      </c>
    </row>
    <row r="33" spans="1:3" s="13" customFormat="1" x14ac:dyDescent="0.2"/>
    <row r="34" spans="1:3" s="13" customFormat="1" ht="45" x14ac:dyDescent="0.2">
      <c r="A34" s="32" t="s">
        <v>11</v>
      </c>
      <c r="B34" s="32" t="s">
        <v>12</v>
      </c>
      <c r="C34" s="32" t="s">
        <v>160</v>
      </c>
    </row>
    <row r="35" spans="1:3" s="13" customFormat="1" x14ac:dyDescent="0.2">
      <c r="A35" s="13" t="s">
        <v>13</v>
      </c>
      <c r="B35" s="13" t="s">
        <v>14</v>
      </c>
      <c r="C35" s="23">
        <v>1.2</v>
      </c>
    </row>
    <row r="36" spans="1:3" s="13" customFormat="1" x14ac:dyDescent="0.2">
      <c r="A36" s="13" t="s">
        <v>16</v>
      </c>
      <c r="B36" s="13" t="s">
        <v>14</v>
      </c>
      <c r="C36" s="23">
        <v>1</v>
      </c>
    </row>
    <row r="37" spans="1:3" s="13" customFormat="1" x14ac:dyDescent="0.2">
      <c r="A37" s="13" t="s">
        <v>19</v>
      </c>
      <c r="B37" s="13" t="s">
        <v>14</v>
      </c>
      <c r="C37" s="23">
        <v>1.1000000000000001</v>
      </c>
    </row>
    <row r="38" spans="1:3" s="13" customFormat="1" x14ac:dyDescent="0.2">
      <c r="A38" s="13" t="s">
        <v>20</v>
      </c>
      <c r="B38" s="13" t="s">
        <v>14</v>
      </c>
      <c r="C38" s="23">
        <v>1</v>
      </c>
    </row>
    <row r="39" spans="1:3" s="13" customFormat="1" x14ac:dyDescent="0.2">
      <c r="A39" s="13" t="s">
        <v>21</v>
      </c>
      <c r="B39" s="13" t="s">
        <v>22</v>
      </c>
      <c r="C39" s="23">
        <v>1</v>
      </c>
    </row>
    <row r="40" spans="1:3" s="13" customFormat="1" x14ac:dyDescent="0.2">
      <c r="A40" s="13" t="s">
        <v>21</v>
      </c>
      <c r="B40" s="13" t="s">
        <v>23</v>
      </c>
      <c r="C40" s="23">
        <v>1</v>
      </c>
    </row>
    <row r="41" spans="1:3" s="13" customFormat="1" x14ac:dyDescent="0.2">
      <c r="A41" s="13" t="s">
        <v>21</v>
      </c>
      <c r="B41" s="13" t="s">
        <v>40</v>
      </c>
      <c r="C41" s="23">
        <v>1</v>
      </c>
    </row>
    <row r="42" spans="1:3" s="13" customFormat="1" x14ac:dyDescent="0.2">
      <c r="A42" s="13" t="s">
        <v>21</v>
      </c>
      <c r="B42" s="13" t="s">
        <v>14</v>
      </c>
      <c r="C42" s="23">
        <v>1</v>
      </c>
    </row>
    <row r="43" spans="1:3" s="13" customFormat="1" x14ac:dyDescent="0.2">
      <c r="A43" s="13" t="s">
        <v>24</v>
      </c>
      <c r="B43" s="13" t="s">
        <v>22</v>
      </c>
      <c r="C43" s="23">
        <v>1</v>
      </c>
    </row>
    <row r="44" spans="1:3" s="13" customFormat="1" x14ac:dyDescent="0.2">
      <c r="A44" s="13" t="s">
        <v>24</v>
      </c>
      <c r="B44" s="13" t="s">
        <v>23</v>
      </c>
      <c r="C44" s="23">
        <v>1</v>
      </c>
    </row>
    <row r="45" spans="1:3" s="13" customFormat="1" x14ac:dyDescent="0.2">
      <c r="A45" s="13" t="s">
        <v>24</v>
      </c>
      <c r="B45" s="13" t="s">
        <v>14</v>
      </c>
      <c r="C45" s="23">
        <v>1</v>
      </c>
    </row>
    <row r="46" spans="1:3" s="13" customFormat="1" x14ac:dyDescent="0.2">
      <c r="A46" s="13" t="s">
        <v>25</v>
      </c>
      <c r="B46" s="13" t="s">
        <v>14</v>
      </c>
      <c r="C46" s="23">
        <v>1</v>
      </c>
    </row>
    <row r="47" spans="1:3" s="13" customFormat="1" x14ac:dyDescent="0.2">
      <c r="A47" s="13" t="s">
        <v>26</v>
      </c>
      <c r="B47" s="13" t="s">
        <v>14</v>
      </c>
      <c r="C47" s="23">
        <v>1</v>
      </c>
    </row>
    <row r="48" spans="1:3" s="13" customFormat="1" x14ac:dyDescent="0.2">
      <c r="A48" s="13" t="s">
        <v>27</v>
      </c>
      <c r="B48" s="13" t="s">
        <v>22</v>
      </c>
      <c r="C48" s="23">
        <v>1.7</v>
      </c>
    </row>
    <row r="49" spans="1:3" s="13" customFormat="1" x14ac:dyDescent="0.2">
      <c r="A49" s="13" t="s">
        <v>27</v>
      </c>
      <c r="B49" s="13" t="s">
        <v>23</v>
      </c>
      <c r="C49" s="23">
        <v>1.8</v>
      </c>
    </row>
    <row r="50" spans="1:3" s="13" customFormat="1" x14ac:dyDescent="0.2">
      <c r="A50" s="13" t="s">
        <v>27</v>
      </c>
      <c r="B50" s="13" t="s">
        <v>14</v>
      </c>
      <c r="C50" s="23">
        <v>1.7</v>
      </c>
    </row>
    <row r="51" spans="1:3" s="13" customFormat="1" x14ac:dyDescent="0.2">
      <c r="A51" s="13" t="s">
        <v>28</v>
      </c>
      <c r="B51" s="13" t="s">
        <v>14</v>
      </c>
      <c r="C51" s="23">
        <v>2.4</v>
      </c>
    </row>
    <row r="52" spans="1:3" s="13" customFormat="1" x14ac:dyDescent="0.2">
      <c r="A52" s="13" t="s">
        <v>29</v>
      </c>
      <c r="B52" s="13" t="s">
        <v>22</v>
      </c>
      <c r="C52" s="23">
        <v>1.1000000000000001</v>
      </c>
    </row>
    <row r="53" spans="1:3" s="13" customFormat="1" x14ac:dyDescent="0.2">
      <c r="A53" s="13" t="s">
        <v>29</v>
      </c>
      <c r="B53" s="13" t="s">
        <v>23</v>
      </c>
      <c r="C53" s="23">
        <v>1.1000000000000001</v>
      </c>
    </row>
    <row r="54" spans="1:3" s="13" customFormat="1" x14ac:dyDescent="0.2">
      <c r="A54" s="13" t="s">
        <v>29</v>
      </c>
      <c r="B54" s="13" t="s">
        <v>40</v>
      </c>
      <c r="C54" s="23">
        <v>1</v>
      </c>
    </row>
    <row r="55" spans="1:3" s="13" customFormat="1" x14ac:dyDescent="0.2">
      <c r="A55" s="13" t="s">
        <v>29</v>
      </c>
      <c r="B55" s="13" t="s">
        <v>14</v>
      </c>
      <c r="C55" s="23">
        <v>1.1000000000000001</v>
      </c>
    </row>
    <row r="56" spans="1:3" s="13" customFormat="1" x14ac:dyDescent="0.2">
      <c r="A56" s="24"/>
      <c r="B56" s="24"/>
      <c r="C56" s="24"/>
    </row>
    <row r="57" spans="1:3" s="13" customFormat="1" x14ac:dyDescent="0.2">
      <c r="A57" s="33" t="s">
        <v>161</v>
      </c>
    </row>
    <row r="58" spans="1:3" s="13" customFormat="1" x14ac:dyDescent="0.2">
      <c r="A58" s="33" t="s">
        <v>41</v>
      </c>
    </row>
    <row r="59" spans="1:3" s="13" customFormat="1" x14ac:dyDescent="0.2">
      <c r="A59" s="34" t="s">
        <v>31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55"/>
  <sheetViews>
    <sheetView topLeftCell="A121" workbookViewId="0">
      <selection activeCell="G131" sqref="G131"/>
    </sheetView>
  </sheetViews>
  <sheetFormatPr baseColWidth="10" defaultRowHeight="12.75" x14ac:dyDescent="0.2"/>
  <cols>
    <col min="1" max="2" width="22.7109375" customWidth="1"/>
    <col min="3" max="11" width="14.7109375" customWidth="1"/>
  </cols>
  <sheetData>
    <row r="1" spans="1:12" ht="15.75" x14ac:dyDescent="0.2">
      <c r="A1" s="11" t="s">
        <v>142</v>
      </c>
      <c r="L1" s="8" t="str">
        <f>HYPERLINK("#'Sommaire'!A1", "Retour sommaire")</f>
        <v>Retour sommaire</v>
      </c>
    </row>
    <row r="2" spans="1:12" x14ac:dyDescent="0.2">
      <c r="A2" s="3" t="s">
        <v>10</v>
      </c>
    </row>
    <row r="4" spans="1:12" ht="60" x14ac:dyDescent="0.2">
      <c r="A4" s="1" t="s">
        <v>11</v>
      </c>
      <c r="B4" s="1" t="s">
        <v>12</v>
      </c>
      <c r="C4" s="1" t="s">
        <v>78</v>
      </c>
      <c r="D4" s="1" t="s">
        <v>79</v>
      </c>
      <c r="E4" s="1" t="s">
        <v>80</v>
      </c>
      <c r="F4" s="1" t="s">
        <v>81</v>
      </c>
      <c r="G4" s="1" t="s">
        <v>82</v>
      </c>
      <c r="H4" s="1" t="s">
        <v>83</v>
      </c>
      <c r="I4" s="1" t="s">
        <v>84</v>
      </c>
      <c r="J4" s="1" t="s">
        <v>85</v>
      </c>
      <c r="K4" s="1" t="s">
        <v>86</v>
      </c>
    </row>
    <row r="5" spans="1:12" x14ac:dyDescent="0.2">
      <c r="A5" t="s">
        <v>13</v>
      </c>
      <c r="B5" t="s">
        <v>14</v>
      </c>
      <c r="C5" s="26">
        <v>26</v>
      </c>
      <c r="D5" s="26">
        <v>9</v>
      </c>
      <c r="E5" s="26">
        <v>12</v>
      </c>
      <c r="F5" s="26">
        <v>24</v>
      </c>
      <c r="G5" s="26">
        <v>19</v>
      </c>
      <c r="H5" s="26">
        <v>5</v>
      </c>
      <c r="I5" s="26">
        <v>3</v>
      </c>
      <c r="J5" s="22" t="s">
        <v>17</v>
      </c>
      <c r="K5" s="22" t="s">
        <v>17</v>
      </c>
    </row>
    <row r="6" spans="1:12" x14ac:dyDescent="0.2">
      <c r="A6" t="s">
        <v>16</v>
      </c>
      <c r="B6" t="s">
        <v>14</v>
      </c>
      <c r="C6" s="26">
        <v>9</v>
      </c>
      <c r="D6" s="22" t="s">
        <v>17</v>
      </c>
      <c r="E6" s="26">
        <v>15</v>
      </c>
      <c r="F6" s="26">
        <v>14</v>
      </c>
      <c r="G6" s="26">
        <v>34</v>
      </c>
      <c r="H6" s="26">
        <v>25</v>
      </c>
      <c r="I6" s="26">
        <v>3</v>
      </c>
      <c r="J6" s="22" t="s">
        <v>17</v>
      </c>
      <c r="K6" s="26">
        <v>0</v>
      </c>
    </row>
    <row r="7" spans="1:12" x14ac:dyDescent="0.2">
      <c r="A7" t="s">
        <v>19</v>
      </c>
      <c r="B7" t="s">
        <v>14</v>
      </c>
      <c r="C7" s="26">
        <v>43</v>
      </c>
      <c r="D7" s="26">
        <v>3</v>
      </c>
      <c r="E7" s="26">
        <v>15</v>
      </c>
      <c r="F7" s="26">
        <v>12</v>
      </c>
      <c r="G7" s="26">
        <v>1</v>
      </c>
      <c r="H7" s="26">
        <v>18</v>
      </c>
      <c r="I7" s="26">
        <v>9</v>
      </c>
      <c r="J7" s="22" t="s">
        <v>17</v>
      </c>
      <c r="K7" s="22" t="s">
        <v>17</v>
      </c>
    </row>
    <row r="8" spans="1:12" x14ac:dyDescent="0.2">
      <c r="A8" t="s">
        <v>20</v>
      </c>
      <c r="B8" t="s">
        <v>14</v>
      </c>
      <c r="C8" s="26">
        <v>81</v>
      </c>
      <c r="D8" s="22" t="s">
        <v>17</v>
      </c>
      <c r="E8" s="26">
        <v>15</v>
      </c>
      <c r="F8" s="22" t="s">
        <v>17</v>
      </c>
      <c r="G8" s="26">
        <v>4</v>
      </c>
      <c r="H8" s="26">
        <v>0</v>
      </c>
      <c r="I8" s="26">
        <v>0</v>
      </c>
      <c r="J8" s="22" t="s">
        <v>17</v>
      </c>
      <c r="K8" s="22" t="s">
        <v>17</v>
      </c>
    </row>
    <row r="9" spans="1:12" x14ac:dyDescent="0.2">
      <c r="A9" t="s">
        <v>21</v>
      </c>
      <c r="B9" t="s">
        <v>22</v>
      </c>
      <c r="C9" s="26">
        <v>4</v>
      </c>
      <c r="D9" s="26">
        <v>4</v>
      </c>
      <c r="E9" s="26">
        <v>24</v>
      </c>
      <c r="F9" s="26">
        <v>8</v>
      </c>
      <c r="G9" s="26">
        <v>0</v>
      </c>
      <c r="H9" s="26">
        <v>43</v>
      </c>
      <c r="I9" s="26">
        <v>16</v>
      </c>
      <c r="J9" s="22" t="s">
        <v>17</v>
      </c>
      <c r="K9" s="22" t="s">
        <v>17</v>
      </c>
    </row>
    <row r="10" spans="1:12" x14ac:dyDescent="0.2">
      <c r="A10" t="s">
        <v>21</v>
      </c>
      <c r="B10" t="s">
        <v>23</v>
      </c>
      <c r="C10" s="26">
        <v>22</v>
      </c>
      <c r="D10" s="26">
        <v>18</v>
      </c>
      <c r="E10" s="26">
        <v>30</v>
      </c>
      <c r="F10" s="26">
        <v>5</v>
      </c>
      <c r="G10" s="22" t="s">
        <v>17</v>
      </c>
      <c r="H10" s="26">
        <v>14</v>
      </c>
      <c r="I10" s="26">
        <v>7</v>
      </c>
      <c r="J10" s="22" t="s">
        <v>17</v>
      </c>
      <c r="K10" s="22" t="s">
        <v>17</v>
      </c>
    </row>
    <row r="11" spans="1:12" x14ac:dyDescent="0.2">
      <c r="A11" t="s">
        <v>21</v>
      </c>
      <c r="B11" t="s">
        <v>40</v>
      </c>
      <c r="C11" s="26">
        <v>44</v>
      </c>
      <c r="D11" s="26">
        <v>6</v>
      </c>
      <c r="E11" s="26">
        <v>27</v>
      </c>
      <c r="F11" s="26">
        <v>13</v>
      </c>
      <c r="G11" s="22" t="s">
        <v>17</v>
      </c>
      <c r="H11" s="26">
        <v>7</v>
      </c>
      <c r="I11" s="26">
        <v>3</v>
      </c>
      <c r="J11" s="22" t="s">
        <v>17</v>
      </c>
      <c r="K11" s="26">
        <v>1</v>
      </c>
    </row>
    <row r="12" spans="1:12" x14ac:dyDescent="0.2">
      <c r="A12" t="s">
        <v>21</v>
      </c>
      <c r="B12" t="s">
        <v>14</v>
      </c>
      <c r="C12" s="26">
        <v>25</v>
      </c>
      <c r="D12" s="26">
        <v>8</v>
      </c>
      <c r="E12" s="26">
        <v>26</v>
      </c>
      <c r="F12" s="26">
        <v>10</v>
      </c>
      <c r="G12" s="26">
        <v>0</v>
      </c>
      <c r="H12" s="26">
        <v>21</v>
      </c>
      <c r="I12" s="26">
        <v>8</v>
      </c>
      <c r="J12" s="22" t="s">
        <v>17</v>
      </c>
      <c r="K12" s="22" t="s">
        <v>17</v>
      </c>
    </row>
    <row r="13" spans="1:12" x14ac:dyDescent="0.2">
      <c r="A13" t="s">
        <v>24</v>
      </c>
      <c r="B13" t="s">
        <v>22</v>
      </c>
      <c r="C13" s="26">
        <v>4</v>
      </c>
      <c r="D13" s="26">
        <v>2</v>
      </c>
      <c r="E13" s="26">
        <v>39</v>
      </c>
      <c r="F13" s="26">
        <v>21</v>
      </c>
      <c r="G13" s="26">
        <v>0</v>
      </c>
      <c r="H13" s="26">
        <v>7</v>
      </c>
      <c r="I13" s="26">
        <v>22</v>
      </c>
      <c r="J13" s="22" t="s">
        <v>17</v>
      </c>
      <c r="K13" s="22" t="s">
        <v>17</v>
      </c>
    </row>
    <row r="14" spans="1:12" x14ac:dyDescent="0.2">
      <c r="A14" t="s">
        <v>24</v>
      </c>
      <c r="B14" t="s">
        <v>23</v>
      </c>
      <c r="C14" s="26">
        <v>7</v>
      </c>
      <c r="D14" s="22" t="s">
        <v>17</v>
      </c>
      <c r="E14" s="26">
        <v>52</v>
      </c>
      <c r="F14" s="22" t="s">
        <v>17</v>
      </c>
      <c r="G14" s="22" t="s">
        <v>17</v>
      </c>
      <c r="H14" s="26">
        <v>20</v>
      </c>
      <c r="I14" s="26">
        <v>11</v>
      </c>
      <c r="J14" s="22" t="s">
        <v>17</v>
      </c>
      <c r="K14" s="22" t="s">
        <v>17</v>
      </c>
    </row>
    <row r="15" spans="1:12" x14ac:dyDescent="0.2">
      <c r="A15" t="s">
        <v>24</v>
      </c>
      <c r="B15" t="s">
        <v>14</v>
      </c>
      <c r="C15" s="26">
        <v>4</v>
      </c>
      <c r="D15" s="26">
        <v>2</v>
      </c>
      <c r="E15" s="26">
        <v>39</v>
      </c>
      <c r="F15" s="26">
        <v>20</v>
      </c>
      <c r="G15" s="26">
        <v>0</v>
      </c>
      <c r="H15" s="26">
        <v>8</v>
      </c>
      <c r="I15" s="26">
        <v>22</v>
      </c>
      <c r="J15" s="22" t="s">
        <v>17</v>
      </c>
      <c r="K15" s="22" t="s">
        <v>17</v>
      </c>
    </row>
    <row r="16" spans="1:12" x14ac:dyDescent="0.2">
      <c r="A16" t="s">
        <v>25</v>
      </c>
      <c r="B16" t="s">
        <v>14</v>
      </c>
      <c r="C16" s="26">
        <v>33</v>
      </c>
      <c r="D16" s="22" t="s">
        <v>17</v>
      </c>
      <c r="E16" s="26">
        <v>21</v>
      </c>
      <c r="F16" s="26">
        <v>10</v>
      </c>
      <c r="G16" s="26">
        <v>16</v>
      </c>
      <c r="H16" s="26">
        <v>7</v>
      </c>
      <c r="I16" s="26">
        <v>9</v>
      </c>
      <c r="J16" s="22" t="s">
        <v>17</v>
      </c>
      <c r="K16" s="26">
        <v>2</v>
      </c>
    </row>
    <row r="17" spans="1:11" x14ac:dyDescent="0.2">
      <c r="A17" t="s">
        <v>26</v>
      </c>
      <c r="B17" t="s">
        <v>14</v>
      </c>
      <c r="C17" s="26">
        <v>20</v>
      </c>
      <c r="D17" s="26">
        <v>8</v>
      </c>
      <c r="E17" s="26">
        <v>19</v>
      </c>
      <c r="F17" s="26">
        <v>20</v>
      </c>
      <c r="G17" s="26">
        <v>2</v>
      </c>
      <c r="H17" s="26">
        <v>21</v>
      </c>
      <c r="I17" s="26">
        <v>9</v>
      </c>
      <c r="J17" s="22" t="s">
        <v>17</v>
      </c>
      <c r="K17" s="22" t="s">
        <v>17</v>
      </c>
    </row>
    <row r="18" spans="1:11" x14ac:dyDescent="0.2">
      <c r="A18" t="s">
        <v>27</v>
      </c>
      <c r="B18" t="s">
        <v>22</v>
      </c>
      <c r="C18" s="26">
        <v>33</v>
      </c>
      <c r="D18" s="26">
        <v>6</v>
      </c>
      <c r="E18" s="26">
        <v>9</v>
      </c>
      <c r="F18" s="26">
        <v>27</v>
      </c>
      <c r="G18" s="26">
        <v>5</v>
      </c>
      <c r="H18" s="26">
        <v>8</v>
      </c>
      <c r="I18" s="26">
        <v>10</v>
      </c>
      <c r="J18" s="22" t="s">
        <v>17</v>
      </c>
      <c r="K18" s="22" t="s">
        <v>17</v>
      </c>
    </row>
    <row r="19" spans="1:11" x14ac:dyDescent="0.2">
      <c r="A19" t="s">
        <v>27</v>
      </c>
      <c r="B19" t="s">
        <v>23</v>
      </c>
      <c r="C19" s="26">
        <v>9</v>
      </c>
      <c r="D19" s="26">
        <v>6</v>
      </c>
      <c r="E19" s="26">
        <v>51</v>
      </c>
      <c r="F19" s="26">
        <v>20</v>
      </c>
      <c r="G19" s="26">
        <v>4</v>
      </c>
      <c r="H19" s="26">
        <v>4</v>
      </c>
      <c r="I19" s="26">
        <v>6</v>
      </c>
      <c r="J19" s="22" t="s">
        <v>17</v>
      </c>
      <c r="K19" s="22" t="s">
        <v>17</v>
      </c>
    </row>
    <row r="20" spans="1:11" x14ac:dyDescent="0.2">
      <c r="A20" t="s">
        <v>27</v>
      </c>
      <c r="B20" t="s">
        <v>14</v>
      </c>
      <c r="C20" s="26">
        <v>28</v>
      </c>
      <c r="D20" s="26">
        <v>6</v>
      </c>
      <c r="E20" s="26">
        <v>18</v>
      </c>
      <c r="F20" s="26">
        <v>26</v>
      </c>
      <c r="G20" s="26">
        <v>5</v>
      </c>
      <c r="H20" s="26">
        <v>7</v>
      </c>
      <c r="I20" s="26">
        <v>10</v>
      </c>
      <c r="J20" s="22" t="s">
        <v>17</v>
      </c>
      <c r="K20" s="22" t="s">
        <v>17</v>
      </c>
    </row>
    <row r="21" spans="1:11" x14ac:dyDescent="0.2">
      <c r="A21" t="s">
        <v>28</v>
      </c>
      <c r="B21" t="s">
        <v>14</v>
      </c>
      <c r="C21" s="26">
        <v>100</v>
      </c>
      <c r="D21" s="22" t="s">
        <v>17</v>
      </c>
      <c r="E21" s="22" t="s">
        <v>17</v>
      </c>
      <c r="F21" s="22" t="s">
        <v>17</v>
      </c>
      <c r="G21" s="22" t="s">
        <v>17</v>
      </c>
      <c r="H21" s="26">
        <v>0</v>
      </c>
      <c r="I21" s="22" t="s">
        <v>17</v>
      </c>
      <c r="J21" s="22" t="s">
        <v>17</v>
      </c>
      <c r="K21" s="22" t="s">
        <v>17</v>
      </c>
    </row>
    <row r="22" spans="1:11" x14ac:dyDescent="0.2">
      <c r="A22" t="s">
        <v>29</v>
      </c>
      <c r="B22" t="s">
        <v>22</v>
      </c>
      <c r="C22" s="26">
        <v>35</v>
      </c>
      <c r="D22" s="26">
        <v>2</v>
      </c>
      <c r="E22" s="22" t="s">
        <v>17</v>
      </c>
      <c r="F22" s="22" t="s">
        <v>17</v>
      </c>
      <c r="G22" s="26">
        <v>41</v>
      </c>
      <c r="H22" s="26">
        <v>12</v>
      </c>
      <c r="I22" s="26">
        <v>7</v>
      </c>
      <c r="J22" s="26">
        <v>0</v>
      </c>
      <c r="K22" s="26">
        <v>1</v>
      </c>
    </row>
    <row r="23" spans="1:11" x14ac:dyDescent="0.2">
      <c r="A23" t="s">
        <v>29</v>
      </c>
      <c r="B23" t="s">
        <v>23</v>
      </c>
      <c r="C23" s="26">
        <v>14</v>
      </c>
      <c r="D23" s="26">
        <v>5</v>
      </c>
      <c r="E23" s="26">
        <v>15</v>
      </c>
      <c r="F23" s="26">
        <v>13</v>
      </c>
      <c r="G23" s="26">
        <v>0</v>
      </c>
      <c r="H23" s="26">
        <v>37</v>
      </c>
      <c r="I23" s="26">
        <v>15</v>
      </c>
      <c r="J23" s="22" t="s">
        <v>17</v>
      </c>
      <c r="K23" s="22" t="s">
        <v>17</v>
      </c>
    </row>
    <row r="24" spans="1:11" x14ac:dyDescent="0.2">
      <c r="A24" t="s">
        <v>29</v>
      </c>
      <c r="B24" t="s">
        <v>40</v>
      </c>
      <c r="C24" s="26">
        <v>84</v>
      </c>
      <c r="D24" s="26">
        <v>4</v>
      </c>
      <c r="E24" s="26">
        <v>8</v>
      </c>
      <c r="F24" s="26">
        <v>1</v>
      </c>
      <c r="G24" s="22" t="s">
        <v>17</v>
      </c>
      <c r="H24" s="26">
        <v>2</v>
      </c>
      <c r="I24" s="22" t="s">
        <v>17</v>
      </c>
      <c r="J24" s="22" t="s">
        <v>17</v>
      </c>
      <c r="K24" s="22" t="s">
        <v>17</v>
      </c>
    </row>
    <row r="25" spans="1:11" x14ac:dyDescent="0.2">
      <c r="A25" t="s">
        <v>29</v>
      </c>
      <c r="B25" t="s">
        <v>14</v>
      </c>
      <c r="C25" s="26">
        <v>44</v>
      </c>
      <c r="D25" s="26">
        <v>3</v>
      </c>
      <c r="E25" s="26">
        <v>5</v>
      </c>
      <c r="F25" s="26">
        <v>3</v>
      </c>
      <c r="G25" s="26">
        <v>24</v>
      </c>
      <c r="H25" s="26">
        <v>13</v>
      </c>
      <c r="I25" s="26">
        <v>7</v>
      </c>
      <c r="J25" s="26">
        <v>0</v>
      </c>
      <c r="K25" s="26">
        <v>1</v>
      </c>
    </row>
    <row r="26" spans="1:1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x14ac:dyDescent="0.2">
      <c r="A27" s="19" t="s">
        <v>143</v>
      </c>
    </row>
    <row r="28" spans="1:11" x14ac:dyDescent="0.2">
      <c r="A28" s="6" t="s">
        <v>41</v>
      </c>
    </row>
    <row r="29" spans="1:11" x14ac:dyDescent="0.2">
      <c r="A29" s="7" t="s">
        <v>31</v>
      </c>
    </row>
    <row r="31" spans="1:11" ht="15.75" x14ac:dyDescent="0.2">
      <c r="A31" s="2" t="s">
        <v>87</v>
      </c>
    </row>
    <row r="32" spans="1:11" x14ac:dyDescent="0.2">
      <c r="A32" s="3" t="s">
        <v>10</v>
      </c>
    </row>
    <row r="34" spans="1:6" ht="30" x14ac:dyDescent="0.2">
      <c r="A34" s="1" t="s">
        <v>11</v>
      </c>
      <c r="B34" s="1" t="s">
        <v>12</v>
      </c>
      <c r="C34" s="1" t="s">
        <v>88</v>
      </c>
      <c r="D34" s="1" t="s">
        <v>89</v>
      </c>
      <c r="E34" s="1" t="s">
        <v>90</v>
      </c>
      <c r="F34" s="1" t="s">
        <v>91</v>
      </c>
    </row>
    <row r="35" spans="1:6" x14ac:dyDescent="0.2">
      <c r="A35" t="s">
        <v>21</v>
      </c>
      <c r="B35" t="s">
        <v>22</v>
      </c>
      <c r="C35" s="9">
        <v>12</v>
      </c>
      <c r="D35" s="9">
        <v>84</v>
      </c>
      <c r="E35" s="22" t="s">
        <v>17</v>
      </c>
      <c r="F35" s="4" t="s">
        <v>17</v>
      </c>
    </row>
    <row r="36" spans="1:6" x14ac:dyDescent="0.2">
      <c r="A36" t="s">
        <v>21</v>
      </c>
      <c r="B36" t="s">
        <v>23</v>
      </c>
      <c r="C36" s="9">
        <v>13</v>
      </c>
      <c r="D36" s="9">
        <v>85</v>
      </c>
      <c r="E36" s="22" t="s">
        <v>17</v>
      </c>
      <c r="F36" s="4" t="s">
        <v>17</v>
      </c>
    </row>
    <row r="37" spans="1:6" x14ac:dyDescent="0.2">
      <c r="A37" t="s">
        <v>21</v>
      </c>
      <c r="B37" t="s">
        <v>40</v>
      </c>
      <c r="C37" s="9">
        <v>39</v>
      </c>
      <c r="D37" s="9">
        <v>59</v>
      </c>
      <c r="E37" s="9">
        <v>1</v>
      </c>
      <c r="F37" s="9">
        <v>1</v>
      </c>
    </row>
    <row r="38" spans="1:6" x14ac:dyDescent="0.2">
      <c r="A38" t="s">
        <v>21</v>
      </c>
      <c r="B38" t="s">
        <v>14</v>
      </c>
      <c r="C38" s="9">
        <v>24</v>
      </c>
      <c r="D38" s="9">
        <v>73</v>
      </c>
      <c r="E38" s="9">
        <v>3</v>
      </c>
      <c r="F38" s="9">
        <v>0</v>
      </c>
    </row>
    <row r="39" spans="1:6" x14ac:dyDescent="0.2">
      <c r="A39" t="s">
        <v>24</v>
      </c>
      <c r="B39" t="s">
        <v>22</v>
      </c>
      <c r="C39" s="9">
        <v>7</v>
      </c>
      <c r="D39" s="9">
        <v>86</v>
      </c>
      <c r="E39" s="9">
        <v>6</v>
      </c>
      <c r="F39" s="9">
        <v>0</v>
      </c>
    </row>
    <row r="40" spans="1:6" x14ac:dyDescent="0.2">
      <c r="A40" t="s">
        <v>24</v>
      </c>
      <c r="B40" t="s">
        <v>23</v>
      </c>
      <c r="C40" s="9">
        <v>29</v>
      </c>
      <c r="D40" s="9">
        <v>71</v>
      </c>
      <c r="E40" s="4" t="s">
        <v>17</v>
      </c>
      <c r="F40" s="4" t="s">
        <v>17</v>
      </c>
    </row>
    <row r="41" spans="1:6" x14ac:dyDescent="0.2">
      <c r="A41" t="s">
        <v>24</v>
      </c>
      <c r="B41" t="s">
        <v>14</v>
      </c>
      <c r="C41" s="9">
        <v>8</v>
      </c>
      <c r="D41" s="9">
        <v>86</v>
      </c>
      <c r="E41" s="9">
        <v>6</v>
      </c>
      <c r="F41" s="9">
        <v>0</v>
      </c>
    </row>
    <row r="42" spans="1:6" x14ac:dyDescent="0.2">
      <c r="A42" s="5"/>
      <c r="B42" s="5"/>
      <c r="C42" s="5"/>
      <c r="D42" s="5"/>
      <c r="E42" s="5"/>
      <c r="F42" s="5"/>
    </row>
    <row r="43" spans="1:6" x14ac:dyDescent="0.2">
      <c r="A43" s="6" t="s">
        <v>92</v>
      </c>
    </row>
    <row r="44" spans="1:6" x14ac:dyDescent="0.2">
      <c r="A44" s="6" t="s">
        <v>144</v>
      </c>
    </row>
    <row r="45" spans="1:6" x14ac:dyDescent="0.2">
      <c r="A45" s="7" t="s">
        <v>31</v>
      </c>
    </row>
    <row r="47" spans="1:6" ht="15.75" x14ac:dyDescent="0.2">
      <c r="A47" s="27" t="s">
        <v>145</v>
      </c>
    </row>
    <row r="48" spans="1:6" x14ac:dyDescent="0.2">
      <c r="A48" s="3" t="s">
        <v>10</v>
      </c>
    </row>
    <row r="50" spans="1:8" ht="15" x14ac:dyDescent="0.2">
      <c r="A50" s="1" t="s">
        <v>11</v>
      </c>
      <c r="B50" s="1" t="s">
        <v>12</v>
      </c>
      <c r="C50" s="1" t="s">
        <v>93</v>
      </c>
      <c r="D50" s="1" t="s">
        <v>94</v>
      </c>
      <c r="E50" s="1" t="s">
        <v>95</v>
      </c>
      <c r="F50" s="1" t="s">
        <v>96</v>
      </c>
      <c r="G50" s="1" t="s">
        <v>91</v>
      </c>
      <c r="H50" s="1" t="s">
        <v>97</v>
      </c>
    </row>
    <row r="51" spans="1:8" x14ac:dyDescent="0.2">
      <c r="A51" t="s">
        <v>13</v>
      </c>
      <c r="B51" t="s">
        <v>14</v>
      </c>
      <c r="C51" s="26">
        <v>10</v>
      </c>
      <c r="D51" s="26">
        <v>24</v>
      </c>
      <c r="E51" s="26">
        <v>11</v>
      </c>
      <c r="F51" s="26">
        <v>43</v>
      </c>
      <c r="G51" s="26">
        <v>1</v>
      </c>
      <c r="H51" s="26">
        <v>11</v>
      </c>
    </row>
    <row r="52" spans="1:8" x14ac:dyDescent="0.2">
      <c r="A52" t="s">
        <v>16</v>
      </c>
      <c r="B52" t="s">
        <v>14</v>
      </c>
      <c r="C52" s="26">
        <v>1</v>
      </c>
      <c r="D52" s="22" t="s">
        <v>17</v>
      </c>
      <c r="E52" s="26">
        <v>13</v>
      </c>
      <c r="F52" s="26">
        <v>78</v>
      </c>
      <c r="G52" s="22" t="s">
        <v>17</v>
      </c>
      <c r="H52" s="26">
        <v>7</v>
      </c>
    </row>
    <row r="53" spans="1:8" x14ac:dyDescent="0.2">
      <c r="A53" t="s">
        <v>19</v>
      </c>
      <c r="B53" t="s">
        <v>14</v>
      </c>
      <c r="C53" s="26">
        <v>3</v>
      </c>
      <c r="D53" s="26">
        <v>6</v>
      </c>
      <c r="E53" s="26">
        <v>24</v>
      </c>
      <c r="F53" s="26">
        <v>52</v>
      </c>
      <c r="G53" s="26">
        <v>0</v>
      </c>
      <c r="H53" s="26">
        <v>15</v>
      </c>
    </row>
    <row r="54" spans="1:8" x14ac:dyDescent="0.2">
      <c r="A54" t="s">
        <v>20</v>
      </c>
      <c r="B54" t="s">
        <v>14</v>
      </c>
      <c r="C54" s="22" t="s">
        <v>17</v>
      </c>
      <c r="D54" s="26">
        <v>15</v>
      </c>
      <c r="E54" s="26">
        <v>36</v>
      </c>
      <c r="F54" s="26">
        <v>36</v>
      </c>
      <c r="G54" s="22" t="s">
        <v>17</v>
      </c>
      <c r="H54" s="26">
        <v>10</v>
      </c>
    </row>
    <row r="55" spans="1:8" x14ac:dyDescent="0.2">
      <c r="A55" t="s">
        <v>25</v>
      </c>
      <c r="B55" t="s">
        <v>14</v>
      </c>
      <c r="C55" s="26">
        <v>3</v>
      </c>
      <c r="D55" s="26">
        <v>25</v>
      </c>
      <c r="E55" s="26">
        <v>24</v>
      </c>
      <c r="F55" s="26">
        <v>13</v>
      </c>
      <c r="G55" s="26">
        <v>3</v>
      </c>
      <c r="H55" s="26">
        <v>33</v>
      </c>
    </row>
    <row r="56" spans="1:8" x14ac:dyDescent="0.2">
      <c r="A56" t="s">
        <v>26</v>
      </c>
      <c r="B56" t="s">
        <v>14</v>
      </c>
      <c r="C56" s="26">
        <v>9</v>
      </c>
      <c r="D56" s="22" t="s">
        <v>17</v>
      </c>
      <c r="E56" s="26">
        <v>52</v>
      </c>
      <c r="F56" s="26">
        <v>19</v>
      </c>
      <c r="G56" s="22" t="s">
        <v>17</v>
      </c>
      <c r="H56" s="26">
        <v>17</v>
      </c>
    </row>
    <row r="57" spans="1:8" x14ac:dyDescent="0.2">
      <c r="A57" t="s">
        <v>27</v>
      </c>
      <c r="B57" t="s">
        <v>22</v>
      </c>
      <c r="C57" s="26">
        <v>25</v>
      </c>
      <c r="D57" s="26">
        <v>47</v>
      </c>
      <c r="E57" s="26">
        <v>20</v>
      </c>
      <c r="F57" s="26">
        <v>3</v>
      </c>
      <c r="G57" s="26">
        <v>0</v>
      </c>
      <c r="H57" s="26">
        <v>6</v>
      </c>
    </row>
    <row r="58" spans="1:8" x14ac:dyDescent="0.2">
      <c r="A58" t="s">
        <v>27</v>
      </c>
      <c r="B58" t="s">
        <v>23</v>
      </c>
      <c r="C58" s="26">
        <v>7</v>
      </c>
      <c r="D58" s="26">
        <v>0</v>
      </c>
      <c r="E58" s="26">
        <v>35</v>
      </c>
      <c r="F58" s="26">
        <v>56</v>
      </c>
      <c r="G58" s="22" t="s">
        <v>17</v>
      </c>
      <c r="H58" s="22" t="s">
        <v>17</v>
      </c>
    </row>
    <row r="59" spans="1:8" ht="12" customHeight="1" x14ac:dyDescent="0.2">
      <c r="A59" t="s">
        <v>27</v>
      </c>
      <c r="B59" t="s">
        <v>14</v>
      </c>
      <c r="C59" s="26">
        <v>21</v>
      </c>
      <c r="D59" s="26">
        <v>36</v>
      </c>
      <c r="E59" s="26">
        <v>23</v>
      </c>
      <c r="F59" s="26">
        <v>15</v>
      </c>
      <c r="G59" s="26">
        <v>0</v>
      </c>
      <c r="H59" s="26">
        <v>5</v>
      </c>
    </row>
    <row r="60" spans="1:8" x14ac:dyDescent="0.2">
      <c r="A60" t="s">
        <v>28</v>
      </c>
      <c r="B60" t="s">
        <v>14</v>
      </c>
      <c r="C60" s="26">
        <v>40</v>
      </c>
      <c r="D60" s="26">
        <v>23</v>
      </c>
      <c r="E60" s="26">
        <v>5</v>
      </c>
      <c r="F60" s="26">
        <v>30</v>
      </c>
      <c r="G60" s="22" t="s">
        <v>17</v>
      </c>
      <c r="H60" s="26">
        <v>2</v>
      </c>
    </row>
    <row r="61" spans="1:8" x14ac:dyDescent="0.2">
      <c r="A61" t="s">
        <v>29</v>
      </c>
      <c r="B61" t="s">
        <v>22</v>
      </c>
      <c r="C61" s="26">
        <v>13</v>
      </c>
      <c r="D61" s="26">
        <v>69</v>
      </c>
      <c r="E61" s="26">
        <v>15</v>
      </c>
      <c r="F61" s="22" t="s">
        <v>17</v>
      </c>
      <c r="G61" s="22" t="s">
        <v>17</v>
      </c>
      <c r="H61" s="26">
        <v>2</v>
      </c>
    </row>
    <row r="62" spans="1:8" x14ac:dyDescent="0.2">
      <c r="A62" t="s">
        <v>29</v>
      </c>
      <c r="B62" t="s">
        <v>23</v>
      </c>
      <c r="C62" s="26">
        <v>4</v>
      </c>
      <c r="D62" s="26">
        <v>64</v>
      </c>
      <c r="E62" s="26">
        <v>1</v>
      </c>
      <c r="F62" s="22" t="s">
        <v>17</v>
      </c>
      <c r="G62" s="22" t="s">
        <v>17</v>
      </c>
      <c r="H62" s="26">
        <v>31</v>
      </c>
    </row>
    <row r="63" spans="1:8" x14ac:dyDescent="0.2">
      <c r="A63" t="s">
        <v>29</v>
      </c>
      <c r="B63" t="s">
        <v>40</v>
      </c>
      <c r="C63" s="26">
        <v>4</v>
      </c>
      <c r="D63" s="26">
        <v>3</v>
      </c>
      <c r="E63" s="26">
        <v>3</v>
      </c>
      <c r="F63" s="22" t="s">
        <v>17</v>
      </c>
      <c r="G63" s="22" t="s">
        <v>17</v>
      </c>
      <c r="H63" s="26">
        <v>89</v>
      </c>
    </row>
    <row r="64" spans="1:8" x14ac:dyDescent="0.2">
      <c r="A64" t="s">
        <v>29</v>
      </c>
      <c r="B64" t="s">
        <v>14</v>
      </c>
      <c r="C64" s="26">
        <v>9</v>
      </c>
      <c r="D64" s="26">
        <v>49</v>
      </c>
      <c r="E64" s="26">
        <v>9</v>
      </c>
      <c r="F64" s="22" t="s">
        <v>17</v>
      </c>
      <c r="G64" s="22" t="s">
        <v>17</v>
      </c>
      <c r="H64" s="26">
        <v>33</v>
      </c>
    </row>
    <row r="65" spans="1:8" x14ac:dyDescent="0.2">
      <c r="A65" s="5"/>
      <c r="B65" s="5"/>
      <c r="C65" s="5"/>
      <c r="D65" s="5"/>
      <c r="E65" s="5"/>
      <c r="F65" s="5"/>
      <c r="G65" s="5"/>
      <c r="H65" s="5"/>
    </row>
    <row r="66" spans="1:8" x14ac:dyDescent="0.2">
      <c r="A66" s="6" t="s">
        <v>98</v>
      </c>
    </row>
    <row r="67" spans="1:8" x14ac:dyDescent="0.2">
      <c r="A67" s="6" t="s">
        <v>146</v>
      </c>
    </row>
    <row r="68" spans="1:8" x14ac:dyDescent="0.2">
      <c r="A68" s="7" t="s">
        <v>31</v>
      </c>
    </row>
    <row r="70" spans="1:8" ht="15.75" x14ac:dyDescent="0.2">
      <c r="A70" s="28" t="s">
        <v>113</v>
      </c>
    </row>
    <row r="71" spans="1:8" x14ac:dyDescent="0.2">
      <c r="A71" s="3" t="s">
        <v>10</v>
      </c>
    </row>
    <row r="73" spans="1:8" ht="45" x14ac:dyDescent="0.2">
      <c r="A73" s="1" t="s">
        <v>11</v>
      </c>
      <c r="B73" s="1" t="s">
        <v>12</v>
      </c>
      <c r="C73" s="1" t="s">
        <v>99</v>
      </c>
    </row>
    <row r="74" spans="1:8" x14ac:dyDescent="0.2">
      <c r="A74" t="s">
        <v>13</v>
      </c>
      <c r="B74" t="s">
        <v>14</v>
      </c>
      <c r="C74" s="9">
        <v>10.3</v>
      </c>
    </row>
    <row r="75" spans="1:8" x14ac:dyDescent="0.2">
      <c r="A75" t="s">
        <v>16</v>
      </c>
      <c r="B75" t="s">
        <v>14</v>
      </c>
      <c r="C75" s="9">
        <v>4.5999999999999996</v>
      </c>
    </row>
    <row r="76" spans="1:8" x14ac:dyDescent="0.2">
      <c r="A76" t="s">
        <v>19</v>
      </c>
      <c r="B76" t="s">
        <v>14</v>
      </c>
      <c r="C76" s="9">
        <v>3.2</v>
      </c>
    </row>
    <row r="77" spans="1:8" x14ac:dyDescent="0.2">
      <c r="A77" t="s">
        <v>20</v>
      </c>
      <c r="B77" t="s">
        <v>14</v>
      </c>
      <c r="C77" s="9">
        <v>1.7</v>
      </c>
    </row>
    <row r="78" spans="1:8" x14ac:dyDescent="0.2">
      <c r="A78" t="s">
        <v>21</v>
      </c>
      <c r="B78" t="s">
        <v>22</v>
      </c>
      <c r="C78" s="9">
        <v>2.7</v>
      </c>
    </row>
    <row r="79" spans="1:8" x14ac:dyDescent="0.2">
      <c r="A79" t="s">
        <v>21</v>
      </c>
      <c r="B79" t="s">
        <v>23</v>
      </c>
      <c r="C79" s="9">
        <v>3</v>
      </c>
    </row>
    <row r="80" spans="1:8" x14ac:dyDescent="0.2">
      <c r="A80" t="s">
        <v>21</v>
      </c>
      <c r="B80" t="s">
        <v>40</v>
      </c>
      <c r="C80" s="9">
        <v>1</v>
      </c>
    </row>
    <row r="81" spans="1:3" x14ac:dyDescent="0.2">
      <c r="A81" t="s">
        <v>21</v>
      </c>
      <c r="B81" t="s">
        <v>14</v>
      </c>
      <c r="C81" s="9">
        <v>2</v>
      </c>
    </row>
    <row r="82" spans="1:3" x14ac:dyDescent="0.2">
      <c r="A82" t="s">
        <v>24</v>
      </c>
      <c r="B82" t="s">
        <v>22</v>
      </c>
      <c r="C82" s="9">
        <v>6.7</v>
      </c>
    </row>
    <row r="83" spans="1:3" x14ac:dyDescent="0.2">
      <c r="A83" t="s">
        <v>24</v>
      </c>
      <c r="B83" t="s">
        <v>23</v>
      </c>
      <c r="C83" s="9">
        <v>2.9</v>
      </c>
    </row>
    <row r="84" spans="1:3" x14ac:dyDescent="0.2">
      <c r="A84" t="s">
        <v>24</v>
      </c>
      <c r="B84" t="s">
        <v>14</v>
      </c>
      <c r="C84" s="9">
        <v>6.6</v>
      </c>
    </row>
    <row r="85" spans="1:3" x14ac:dyDescent="0.2">
      <c r="A85" t="s">
        <v>25</v>
      </c>
      <c r="B85" t="s">
        <v>14</v>
      </c>
      <c r="C85" s="9">
        <v>4</v>
      </c>
    </row>
    <row r="86" spans="1:3" x14ac:dyDescent="0.2">
      <c r="A86" t="s">
        <v>26</v>
      </c>
      <c r="B86" t="s">
        <v>14</v>
      </c>
      <c r="C86" s="9">
        <v>8.9</v>
      </c>
    </row>
    <row r="87" spans="1:3" x14ac:dyDescent="0.2">
      <c r="A87" t="s">
        <v>27</v>
      </c>
      <c r="B87" t="s">
        <v>22</v>
      </c>
      <c r="C87" s="9">
        <v>3.9</v>
      </c>
    </row>
    <row r="88" spans="1:3" x14ac:dyDescent="0.2">
      <c r="A88" t="s">
        <v>27</v>
      </c>
      <c r="B88" t="s">
        <v>23</v>
      </c>
      <c r="C88" s="9">
        <v>1.9</v>
      </c>
    </row>
    <row r="89" spans="1:3" x14ac:dyDescent="0.2">
      <c r="A89" t="s">
        <v>27</v>
      </c>
      <c r="B89" t="s">
        <v>14</v>
      </c>
      <c r="C89" s="9">
        <v>3.4</v>
      </c>
    </row>
    <row r="90" spans="1:3" x14ac:dyDescent="0.2">
      <c r="A90" t="s">
        <v>28</v>
      </c>
      <c r="B90" t="s">
        <v>14</v>
      </c>
      <c r="C90" s="9">
        <v>0</v>
      </c>
    </row>
    <row r="91" spans="1:3" x14ac:dyDescent="0.2">
      <c r="A91" t="s">
        <v>29</v>
      </c>
      <c r="B91" t="s">
        <v>22</v>
      </c>
      <c r="C91" s="9">
        <v>2.8</v>
      </c>
    </row>
    <row r="92" spans="1:3" x14ac:dyDescent="0.2">
      <c r="A92" t="s">
        <v>29</v>
      </c>
      <c r="B92" t="s">
        <v>23</v>
      </c>
      <c r="C92" s="9">
        <v>4.2</v>
      </c>
    </row>
    <row r="93" spans="1:3" x14ac:dyDescent="0.2">
      <c r="A93" t="s">
        <v>29</v>
      </c>
      <c r="B93" t="s">
        <v>40</v>
      </c>
      <c r="C93" s="9">
        <v>0.5</v>
      </c>
    </row>
    <row r="94" spans="1:3" x14ac:dyDescent="0.2">
      <c r="A94" t="s">
        <v>29</v>
      </c>
      <c r="B94" t="s">
        <v>14</v>
      </c>
      <c r="C94" s="9">
        <v>2.4</v>
      </c>
    </row>
    <row r="95" spans="1:3" x14ac:dyDescent="0.2">
      <c r="A95" s="5"/>
      <c r="B95" s="5"/>
      <c r="C95" s="5"/>
    </row>
    <row r="96" spans="1:3" x14ac:dyDescent="0.2">
      <c r="A96" s="19" t="s">
        <v>147</v>
      </c>
    </row>
    <row r="97" spans="1:9" x14ac:dyDescent="0.2">
      <c r="A97" s="6" t="s">
        <v>100</v>
      </c>
    </row>
    <row r="98" spans="1:9" x14ac:dyDescent="0.2">
      <c r="A98" s="7" t="s">
        <v>31</v>
      </c>
    </row>
    <row r="100" spans="1:9" ht="15.75" x14ac:dyDescent="0.2">
      <c r="A100" s="28" t="s">
        <v>114</v>
      </c>
    </row>
    <row r="101" spans="1:9" x14ac:dyDescent="0.2">
      <c r="A101" s="3" t="s">
        <v>10</v>
      </c>
    </row>
    <row r="103" spans="1:9" ht="45" x14ac:dyDescent="0.2">
      <c r="A103" s="1" t="s">
        <v>11</v>
      </c>
      <c r="B103" s="1" t="s">
        <v>12</v>
      </c>
      <c r="C103" s="1" t="s">
        <v>101</v>
      </c>
      <c r="D103" s="1" t="s">
        <v>102</v>
      </c>
      <c r="E103" s="1" t="s">
        <v>103</v>
      </c>
      <c r="F103" s="1" t="s">
        <v>104</v>
      </c>
      <c r="G103" s="1" t="s">
        <v>105</v>
      </c>
      <c r="H103" s="1" t="s">
        <v>106</v>
      </c>
      <c r="I103" s="1" t="s">
        <v>107</v>
      </c>
    </row>
    <row r="104" spans="1:9" x14ac:dyDescent="0.2">
      <c r="A104" t="s">
        <v>13</v>
      </c>
      <c r="B104" t="s">
        <v>14</v>
      </c>
      <c r="C104" s="9">
        <v>65</v>
      </c>
      <c r="D104" s="9">
        <v>2</v>
      </c>
      <c r="E104" s="9">
        <v>1</v>
      </c>
      <c r="F104" s="9">
        <v>4</v>
      </c>
      <c r="G104" s="9">
        <v>9</v>
      </c>
      <c r="H104" s="9">
        <v>7</v>
      </c>
      <c r="I104" s="9">
        <v>13</v>
      </c>
    </row>
    <row r="105" spans="1:9" x14ac:dyDescent="0.2">
      <c r="A105" s="5"/>
      <c r="B105" s="5"/>
      <c r="C105" s="5"/>
      <c r="D105" s="5"/>
      <c r="E105" s="5"/>
      <c r="F105" s="5"/>
      <c r="G105" s="5"/>
      <c r="H105" s="5"/>
      <c r="I105" s="5"/>
    </row>
    <row r="106" spans="1:9" x14ac:dyDescent="0.2">
      <c r="A106" s="19" t="s">
        <v>148</v>
      </c>
    </row>
    <row r="107" spans="1:9" x14ac:dyDescent="0.2">
      <c r="A107" s="6" t="s">
        <v>149</v>
      </c>
    </row>
    <row r="108" spans="1:9" x14ac:dyDescent="0.2">
      <c r="A108" s="7" t="s">
        <v>31</v>
      </c>
    </row>
    <row r="110" spans="1:9" ht="15.75" x14ac:dyDescent="0.2">
      <c r="A110" s="28" t="s">
        <v>115</v>
      </c>
    </row>
    <row r="111" spans="1:9" x14ac:dyDescent="0.2">
      <c r="A111" s="3" t="s">
        <v>10</v>
      </c>
    </row>
    <row r="113" spans="1:7" ht="30" x14ac:dyDescent="0.2">
      <c r="A113" s="1" t="s">
        <v>11</v>
      </c>
      <c r="B113" s="1" t="s">
        <v>12</v>
      </c>
      <c r="C113" s="1" t="s">
        <v>108</v>
      </c>
      <c r="D113" s="1" t="s">
        <v>109</v>
      </c>
    </row>
    <row r="114" spans="1:7" x14ac:dyDescent="0.2">
      <c r="A114" t="s">
        <v>21</v>
      </c>
      <c r="B114" t="s">
        <v>22</v>
      </c>
      <c r="C114" s="4" t="s">
        <v>18</v>
      </c>
      <c r="D114" s="4" t="s">
        <v>15</v>
      </c>
    </row>
    <row r="115" spans="1:7" x14ac:dyDescent="0.2">
      <c r="A115" t="s">
        <v>21</v>
      </c>
      <c r="B115" t="s">
        <v>23</v>
      </c>
      <c r="C115" s="4" t="s">
        <v>17</v>
      </c>
      <c r="D115" s="4" t="s">
        <v>17</v>
      </c>
    </row>
    <row r="116" spans="1:7" x14ac:dyDescent="0.2">
      <c r="A116" t="s">
        <v>21</v>
      </c>
      <c r="B116" t="s">
        <v>40</v>
      </c>
      <c r="C116" s="4" t="s">
        <v>17</v>
      </c>
      <c r="D116" s="4" t="s">
        <v>17</v>
      </c>
    </row>
    <row r="117" spans="1:7" x14ac:dyDescent="0.2">
      <c r="A117" t="s">
        <v>21</v>
      </c>
      <c r="B117" t="s">
        <v>14</v>
      </c>
      <c r="C117" s="4" t="s">
        <v>18</v>
      </c>
      <c r="D117" s="4" t="s">
        <v>15</v>
      </c>
    </row>
    <row r="118" spans="1:7" x14ac:dyDescent="0.2">
      <c r="A118" s="5"/>
      <c r="B118" s="5"/>
      <c r="C118" s="5"/>
      <c r="D118" s="5"/>
    </row>
    <row r="119" spans="1:7" x14ac:dyDescent="0.2">
      <c r="A119" s="19" t="s">
        <v>152</v>
      </c>
    </row>
    <row r="120" spans="1:7" x14ac:dyDescent="0.2">
      <c r="A120" s="6" t="s">
        <v>150</v>
      </c>
    </row>
    <row r="121" spans="1:7" x14ac:dyDescent="0.2">
      <c r="A121" s="7" t="s">
        <v>31</v>
      </c>
    </row>
    <row r="123" spans="1:7" ht="15.75" x14ac:dyDescent="0.2">
      <c r="A123" s="28" t="s">
        <v>116</v>
      </c>
    </row>
    <row r="124" spans="1:7" x14ac:dyDescent="0.2">
      <c r="A124" s="3" t="s">
        <v>10</v>
      </c>
    </row>
    <row r="126" spans="1:7" ht="45" x14ac:dyDescent="0.2">
      <c r="A126" s="1" t="s">
        <v>11</v>
      </c>
      <c r="B126" s="1" t="s">
        <v>12</v>
      </c>
      <c r="C126" s="1" t="s">
        <v>103</v>
      </c>
      <c r="D126" s="1" t="s">
        <v>104</v>
      </c>
      <c r="E126" s="1" t="s">
        <v>105</v>
      </c>
      <c r="F126" s="1" t="s">
        <v>106</v>
      </c>
      <c r="G126" s="1" t="s">
        <v>107</v>
      </c>
    </row>
    <row r="127" spans="1:7" x14ac:dyDescent="0.2">
      <c r="A127" t="s">
        <v>25</v>
      </c>
      <c r="B127" t="s">
        <v>14</v>
      </c>
      <c r="C127" s="26" t="s">
        <v>17</v>
      </c>
      <c r="D127" s="26">
        <v>48</v>
      </c>
      <c r="E127" s="26">
        <v>30</v>
      </c>
      <c r="F127" s="4" t="s">
        <v>17</v>
      </c>
      <c r="G127" s="9">
        <v>21</v>
      </c>
    </row>
    <row r="128" spans="1:7" x14ac:dyDescent="0.2">
      <c r="A128" s="5"/>
      <c r="B128" s="5"/>
      <c r="C128" s="5"/>
      <c r="D128" s="5"/>
      <c r="E128" s="5"/>
      <c r="F128" s="5"/>
      <c r="G128" s="5"/>
    </row>
    <row r="129" spans="1:6" x14ac:dyDescent="0.2">
      <c r="A129" s="19" t="s">
        <v>158</v>
      </c>
    </row>
    <row r="130" spans="1:6" x14ac:dyDescent="0.2">
      <c r="A130" s="6" t="s">
        <v>151</v>
      </c>
    </row>
    <row r="131" spans="1:6" x14ac:dyDescent="0.2">
      <c r="A131" s="7" t="s">
        <v>31</v>
      </c>
    </row>
    <row r="133" spans="1:6" ht="15.75" x14ac:dyDescent="0.2">
      <c r="A133" s="28" t="s">
        <v>117</v>
      </c>
    </row>
    <row r="134" spans="1:6" x14ac:dyDescent="0.2">
      <c r="A134" s="3" t="s">
        <v>10</v>
      </c>
    </row>
    <row r="136" spans="1:6" ht="45" x14ac:dyDescent="0.2">
      <c r="A136" s="1" t="s">
        <v>11</v>
      </c>
      <c r="B136" s="1" t="s">
        <v>12</v>
      </c>
      <c r="C136" s="1" t="s">
        <v>103</v>
      </c>
      <c r="D136" s="1" t="s">
        <v>104</v>
      </c>
      <c r="E136" s="1" t="s">
        <v>106</v>
      </c>
      <c r="F136" s="1" t="s">
        <v>107</v>
      </c>
    </row>
    <row r="137" spans="1:6" x14ac:dyDescent="0.2">
      <c r="A137" t="s">
        <v>16</v>
      </c>
      <c r="B137" t="s">
        <v>14</v>
      </c>
      <c r="C137" s="22" t="s">
        <v>17</v>
      </c>
      <c r="D137" s="26">
        <v>66</v>
      </c>
      <c r="E137" s="22" t="s">
        <v>17</v>
      </c>
      <c r="F137" s="26">
        <v>25</v>
      </c>
    </row>
    <row r="138" spans="1:6" x14ac:dyDescent="0.2">
      <c r="A138" t="s">
        <v>19</v>
      </c>
      <c r="B138" t="s">
        <v>14</v>
      </c>
      <c r="C138" s="22" t="s">
        <v>17</v>
      </c>
      <c r="D138" s="26">
        <v>94</v>
      </c>
      <c r="E138" s="22" t="s">
        <v>17</v>
      </c>
      <c r="F138" s="26">
        <v>5</v>
      </c>
    </row>
    <row r="139" spans="1:6" x14ac:dyDescent="0.2">
      <c r="A139" t="s">
        <v>20</v>
      </c>
      <c r="B139" t="s">
        <v>14</v>
      </c>
      <c r="C139" s="22" t="s">
        <v>17</v>
      </c>
      <c r="D139" s="26">
        <v>88</v>
      </c>
      <c r="E139" s="22" t="s">
        <v>17</v>
      </c>
      <c r="F139" s="26">
        <v>10</v>
      </c>
    </row>
    <row r="140" spans="1:6" x14ac:dyDescent="0.2">
      <c r="A140" t="s">
        <v>24</v>
      </c>
      <c r="B140" t="s">
        <v>22</v>
      </c>
      <c r="C140" s="22" t="s">
        <v>17</v>
      </c>
      <c r="D140" s="26">
        <v>98</v>
      </c>
      <c r="E140" s="22" t="s">
        <v>17</v>
      </c>
      <c r="F140" s="26">
        <v>0</v>
      </c>
    </row>
    <row r="141" spans="1:6" x14ac:dyDescent="0.2">
      <c r="A141" t="s">
        <v>24</v>
      </c>
      <c r="B141" t="s">
        <v>23</v>
      </c>
      <c r="C141" s="26">
        <v>1</v>
      </c>
      <c r="D141" s="26">
        <v>99</v>
      </c>
      <c r="E141" s="22" t="s">
        <v>17</v>
      </c>
      <c r="F141" s="22" t="s">
        <v>17</v>
      </c>
    </row>
    <row r="142" spans="1:6" x14ac:dyDescent="0.2">
      <c r="A142" t="s">
        <v>24</v>
      </c>
      <c r="B142" t="s">
        <v>14</v>
      </c>
      <c r="C142" s="22" t="s">
        <v>17</v>
      </c>
      <c r="D142" s="26">
        <v>98</v>
      </c>
      <c r="E142" s="22" t="s">
        <v>17</v>
      </c>
      <c r="F142" s="26">
        <v>0</v>
      </c>
    </row>
    <row r="143" spans="1:6" x14ac:dyDescent="0.2">
      <c r="A143" t="s">
        <v>26</v>
      </c>
      <c r="B143" t="s">
        <v>14</v>
      </c>
      <c r="C143" s="22" t="s">
        <v>17</v>
      </c>
      <c r="D143" s="26">
        <v>94</v>
      </c>
      <c r="E143" s="22" t="s">
        <v>17</v>
      </c>
      <c r="F143" s="26">
        <v>4</v>
      </c>
    </row>
    <row r="144" spans="1:6" x14ac:dyDescent="0.2">
      <c r="A144" t="s">
        <v>27</v>
      </c>
      <c r="B144" t="s">
        <v>22</v>
      </c>
      <c r="C144" s="22" t="s">
        <v>17</v>
      </c>
      <c r="D144" s="26">
        <v>77</v>
      </c>
      <c r="E144" s="22" t="s">
        <v>17</v>
      </c>
      <c r="F144" s="26">
        <v>21</v>
      </c>
    </row>
    <row r="145" spans="1:10" x14ac:dyDescent="0.2">
      <c r="A145" t="s">
        <v>27</v>
      </c>
      <c r="B145" t="s">
        <v>23</v>
      </c>
      <c r="C145" s="26">
        <v>0</v>
      </c>
      <c r="D145" s="26">
        <v>91</v>
      </c>
      <c r="E145" s="22" t="s">
        <v>17</v>
      </c>
      <c r="F145" s="22" t="s">
        <v>17</v>
      </c>
    </row>
    <row r="146" spans="1:10" x14ac:dyDescent="0.2">
      <c r="A146" t="s">
        <v>27</v>
      </c>
      <c r="B146" t="s">
        <v>14</v>
      </c>
      <c r="C146" s="22" t="s">
        <v>17</v>
      </c>
      <c r="D146" s="26">
        <v>80</v>
      </c>
      <c r="E146" s="22" t="s">
        <v>17</v>
      </c>
      <c r="F146" s="26">
        <v>19</v>
      </c>
    </row>
    <row r="147" spans="1:10" x14ac:dyDescent="0.2">
      <c r="A147" t="s">
        <v>28</v>
      </c>
      <c r="B147" t="s">
        <v>14</v>
      </c>
      <c r="C147" s="22" t="s">
        <v>17</v>
      </c>
      <c r="D147" s="26">
        <v>60</v>
      </c>
      <c r="E147" s="22" t="s">
        <v>17</v>
      </c>
      <c r="F147" s="26">
        <v>40</v>
      </c>
    </row>
    <row r="148" spans="1:10" x14ac:dyDescent="0.2">
      <c r="A148" t="s">
        <v>29</v>
      </c>
      <c r="B148" t="s">
        <v>22</v>
      </c>
      <c r="C148" s="26">
        <v>3</v>
      </c>
      <c r="D148" s="26">
        <v>33</v>
      </c>
      <c r="E148" s="26">
        <v>4</v>
      </c>
      <c r="F148" s="26">
        <v>61</v>
      </c>
    </row>
    <row r="149" spans="1:10" x14ac:dyDescent="0.2">
      <c r="A149" t="s">
        <v>29</v>
      </c>
      <c r="B149" t="s">
        <v>23</v>
      </c>
      <c r="C149" s="26">
        <v>3</v>
      </c>
      <c r="D149" s="26">
        <v>96</v>
      </c>
      <c r="E149" s="22" t="s">
        <v>17</v>
      </c>
      <c r="F149" s="22" t="s">
        <v>17</v>
      </c>
    </row>
    <row r="150" spans="1:10" x14ac:dyDescent="0.2">
      <c r="A150" t="s">
        <v>29</v>
      </c>
      <c r="B150" t="s">
        <v>40</v>
      </c>
      <c r="C150" s="26">
        <v>8</v>
      </c>
      <c r="D150" s="26">
        <v>92</v>
      </c>
      <c r="E150" s="22" t="s">
        <v>17</v>
      </c>
      <c r="F150" s="22" t="s">
        <v>17</v>
      </c>
    </row>
    <row r="151" spans="1:10" x14ac:dyDescent="0.2">
      <c r="A151" t="s">
        <v>29</v>
      </c>
      <c r="B151" t="s">
        <v>14</v>
      </c>
      <c r="C151" s="26">
        <v>4</v>
      </c>
      <c r="D151" s="26">
        <v>58</v>
      </c>
      <c r="E151" s="26">
        <v>2</v>
      </c>
      <c r="F151" s="26">
        <v>36</v>
      </c>
    </row>
    <row r="152" spans="1:10" x14ac:dyDescent="0.2">
      <c r="A152" s="5"/>
      <c r="B152" s="5"/>
      <c r="C152" s="5"/>
      <c r="D152" s="5"/>
      <c r="E152" s="5"/>
      <c r="F152" s="5"/>
    </row>
    <row r="153" spans="1:10" x14ac:dyDescent="0.2">
      <c r="A153" s="19" t="s">
        <v>154</v>
      </c>
      <c r="H153" s="13"/>
      <c r="I153" s="13"/>
      <c r="J153" s="13"/>
    </row>
    <row r="154" spans="1:10" x14ac:dyDescent="0.2">
      <c r="A154" s="6" t="s">
        <v>153</v>
      </c>
    </row>
    <row r="155" spans="1:10" x14ac:dyDescent="0.2">
      <c r="A155" s="7" t="s">
        <v>31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Sommaire</vt:lpstr>
      <vt:lpstr>1_Mode de production</vt:lpstr>
      <vt:lpstr>2_Engagement_Certification</vt:lpstr>
      <vt:lpstr>3_Récolte</vt:lpstr>
      <vt:lpstr>4_Rendement</vt:lpstr>
      <vt:lpstr>5_Perte_production</vt:lpstr>
      <vt:lpstr>6_Aléas_production</vt:lpstr>
      <vt:lpstr>7_Cycle_production°</vt:lpstr>
      <vt:lpstr>8_Commerc_valorisat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pierre.chapelle</dc:creator>
  <cp:lastModifiedBy>Pierre CHAPELLE</cp:lastModifiedBy>
  <dcterms:created xsi:type="dcterms:W3CDTF">2025-09-30T14:16:52Z</dcterms:created>
  <dcterms:modified xsi:type="dcterms:W3CDTF">2026-02-03T09:25:40Z</dcterms:modified>
</cp:coreProperties>
</file>