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7AC5F39D-79EF-4D58-A5C8-E2302D87E23A}" xr6:coauthVersionLast="47" xr6:coauthVersionMax="47" xr10:uidLastSave="{00000000-0000-0000-0000-000000000000}"/>
  <bookViews>
    <workbookView xWindow="20625" yWindow="225" windowWidth="24030" windowHeight="13875" xr2:uid="{00000000-000D-0000-FFFF-FFFF00000000}"/>
  </bookViews>
  <sheets>
    <sheet name="Sommaire" sheetId="1" r:id="rId1"/>
    <sheet name="1_Raisonnement Azote" sheetId="2" r:id="rId2"/>
    <sheet name="2_Techniques de prévention" sheetId="3" r:id="rId3"/>
    <sheet name="3_Techniques de prophylaxie" sheetId="4" r:id="rId4"/>
    <sheet name="4_Pression parasitaire" sheetId="5" r:id="rId5"/>
    <sheet name="5_Techniques Informations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" i="1" l="1"/>
  <c r="B31" i="1"/>
  <c r="B29" i="1"/>
  <c r="B25" i="1"/>
  <c r="B22" i="1"/>
  <c r="B20" i="1"/>
  <c r="B28" i="1"/>
  <c r="B26" i="1"/>
  <c r="B24" i="1"/>
  <c r="B21" i="1"/>
  <c r="L1" i="6"/>
  <c r="L1" i="5"/>
  <c r="L1" i="4"/>
  <c r="L1" i="3"/>
  <c r="L1" i="2"/>
  <c r="B38" i="1"/>
  <c r="B37" i="1"/>
  <c r="B36" i="1"/>
  <c r="B35" i="1"/>
  <c r="B34" i="1"/>
  <c r="B33" i="1"/>
  <c r="B32" i="1"/>
  <c r="A32" i="1"/>
  <c r="B27" i="1"/>
  <c r="A27" i="1"/>
  <c r="A25" i="1"/>
  <c r="B23" i="1"/>
  <c r="A23" i="1"/>
  <c r="B19" i="1"/>
  <c r="A19" i="1"/>
</calcChain>
</file>

<file path=xl/sharedStrings.xml><?xml version="1.0" encoding="utf-8"?>
<sst xmlns="http://schemas.openxmlformats.org/spreadsheetml/2006/main" count="1197" uniqueCount="231">
  <si>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</si>
  <si>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</si>
  <si>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</si>
  <si>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</si>
  <si>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</si>
  <si>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</si>
  <si>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</si>
  <si>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</si>
  <si>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</si>
  <si>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</si>
  <si>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</si>
  <si>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Mode de détermination de la dose totale d’azote à apporter sur les cultures hors sol (1)</t>
  </si>
  <si>
    <t>Part de superficie développée, en %</t>
  </si>
  <si>
    <t>Espèce</t>
  </si>
  <si>
    <t>Mode de conduite</t>
  </si>
  <si>
    <t>Dose moyenne (2)</t>
  </si>
  <si>
    <t xml:space="preserve">Hypothèse de rendement </t>
  </si>
  <si>
    <t>Outil biologique de suivi</t>
  </si>
  <si>
    <t>Observations visuelles (3)</t>
  </si>
  <si>
    <t>Autres techniques</t>
  </si>
  <si>
    <t>Aucun</t>
  </si>
  <si>
    <t>Fraise</t>
  </si>
  <si>
    <t>Hors sol</t>
  </si>
  <si>
    <t>Ensemble</t>
  </si>
  <si>
    <t>Tomate</t>
  </si>
  <si>
    <t>Note de lecture : en 2022, sur 40 % des surfaces développées de fraise hors sol, la dose totale d'azote apporté a été déterminée en tenant compte de la dose moyenne habituelle apportée pour cette culture sur l'exploitation.</t>
  </si>
  <si>
    <t>Champ : Cultures hors-sol</t>
  </si>
  <si>
    <t>Source : SSP - Agreste - Enquête Pratiques culturales en productions légumières 2022</t>
  </si>
  <si>
    <t>(1) y compris le non apport, plusieurs réponses possibles</t>
  </si>
  <si>
    <t>(2) Dose moyenne habituelle sur cette culture sur l'exploitation</t>
  </si>
  <si>
    <t>(3) Observations visuelles de la parcelle</t>
  </si>
  <si>
    <t>Dose moyenne habituelle (1)</t>
  </si>
  <si>
    <t>Hypothèse rendement</t>
  </si>
  <si>
    <t>Observations parcelle (2)</t>
  </si>
  <si>
    <t>ns</t>
  </si>
  <si>
    <t>(1) Dose moyenne habituelle sur cette culture sur l'exploitation</t>
  </si>
  <si>
    <t>(2) Observations visuelles de la parcelle</t>
  </si>
  <si>
    <t>Mode de détermination de la dose totale d’azote à apporter sur les cultures de pleine terre (1)</t>
  </si>
  <si>
    <t>Précédent cultural (3)</t>
  </si>
  <si>
    <t>Reliquats mesurés sortie hiver (4)</t>
  </si>
  <si>
    <t>Fumure organique (5)</t>
  </si>
  <si>
    <t xml:space="preserve">Outil de calcul de bilan </t>
  </si>
  <si>
    <t>Observations visuelles (6)</t>
  </si>
  <si>
    <t>Analyses de l'eau de drainage</t>
  </si>
  <si>
    <t>Carotte</t>
  </si>
  <si>
    <t>Chou de Bruxelles</t>
  </si>
  <si>
    <t>Chou feuille</t>
  </si>
  <si>
    <t>Chou à inflorescence</t>
  </si>
  <si>
    <t>Plein air ou abri bas</t>
  </si>
  <si>
    <t>Sous serre ou abri haut</t>
  </si>
  <si>
    <t>Melon</t>
  </si>
  <si>
    <t>Oignon</t>
  </si>
  <si>
    <t>Potiron</t>
  </si>
  <si>
    <t>Salade chicorée ou laitue</t>
  </si>
  <si>
    <t>Salade mâche</t>
  </si>
  <si>
    <t>Note de lecture : en 2022, sur 56 % des surfaces développées de carotte, la dose totale d'azote apporté a été déterminée en tenant compte de la dose moyenne habituelle apportée pour cette culture sur l'exploitation.</t>
  </si>
  <si>
    <t>Champ : Cultures de pleine terre</t>
  </si>
  <si>
    <t>(3) Précédent cultural (reliquats azoté estimés)</t>
  </si>
  <si>
    <t>(4) Reliquats mesurés sortie hiver sur votre exploitation</t>
  </si>
  <si>
    <t>(5) Fumure organique apportée depuis 5 ans</t>
  </si>
  <si>
    <t>(6) Observations visuelles de la parcelle</t>
  </si>
  <si>
    <t>Précédent cultural (2)</t>
  </si>
  <si>
    <t>Reliquats mesurés sortie hiver (3)</t>
  </si>
  <si>
    <t>Fumure organique (4)</t>
  </si>
  <si>
    <t>Outil calcul de bilan</t>
  </si>
  <si>
    <t>Observations parcelle (5)</t>
  </si>
  <si>
    <t>Résultats analyses eau de drainage</t>
  </si>
  <si>
    <t>(2) Précédent cultural (reliquats azoté estimés)</t>
  </si>
  <si>
    <t>(3) Reliquats mesurés sortie hiver sur votre exploitation</t>
  </si>
  <si>
    <t>(4) Fumure organique apportée depuis 5 ans</t>
  </si>
  <si>
    <t>(5) Observations visuelles de la parcelle</t>
  </si>
  <si>
    <t>Mis en place des mesures de maintien ou de développement des auxiliaires et des pollinisateurs sur la parcelle pour les cultures hors sol (1)</t>
  </si>
  <si>
    <t>Effets non intentionnels (2)</t>
  </si>
  <si>
    <t>Bandes fleuries (3)</t>
  </si>
  <si>
    <t>Plantes de service (4)</t>
  </si>
  <si>
    <t>Nichoirs (5)</t>
  </si>
  <si>
    <t>Autres</t>
  </si>
  <si>
    <t>Note de lecture : en 2022, 41 % des superficies développées de fraise hors sol ont reçu des traitements choisis en fonction de leurs effets non intentionnels connus et/ou référencés sur les auxiliaires ou les pollinisateurs.</t>
  </si>
  <si>
    <t>(1) Sur la parcelle (ou à proximité immédiate), Réponses multiples possibles</t>
  </si>
  <si>
    <t>(2) Choix de produits en fonction de leurs effets non intentionnels connus et/ou référencés sur les auxiliaires ou les pollinisateurs</t>
  </si>
  <si>
    <t>(3) Mise en place de bandes fleuries pour les pollinisateurs</t>
  </si>
  <si>
    <t>(4) Plantation de plantes de service pour favoriser le développement d'auxiliaires ou éloigner les prédateurs de la culture (répulsives, ressources, banques, pièges)</t>
  </si>
  <si>
    <t>(5) Nichoirs à oiseaux et/ou abris à chauve-souris</t>
  </si>
  <si>
    <t>Mis en place des mesures de maintien ou de développement des auxiliaires et des pollinisateurs sur la parcelle pour les cultures de pleine terre (1)</t>
  </si>
  <si>
    <t>Haies (4)</t>
  </si>
  <si>
    <t>Plantes de service (6)</t>
  </si>
  <si>
    <t>Nichoirs (7)</t>
  </si>
  <si>
    <t>Note de lecture : en 2022, 9 % des superficies développées de carotte ont reçu des traitements choisis en fonction de leurs effets non intentionnels connus et/ou référencés sur les auxiliaires ou les pollinisateurs.</t>
  </si>
  <si>
    <t>(5) Maintien ou la plantation de haies avec au moins une espèce mellifère autour ou à proximité de la parcelle</t>
  </si>
  <si>
    <t>(4) Conduite en agroforesterie</t>
  </si>
  <si>
    <t>(6) Plantation de plantes de service pour favoriser le développement d'auxiliaires ou éloigner les prédateurs de la culture (répulsives, ressources, banques, pièges)</t>
  </si>
  <si>
    <t>(7) Nichoirs à oiseaux et/ou abris à chauve-souris</t>
  </si>
  <si>
    <t>Nettoyage ou désinfection</t>
  </si>
  <si>
    <t>des mains</t>
  </si>
  <si>
    <t>des matériels(2)</t>
  </si>
  <si>
    <t>RSPHYMPAUC</t>
  </si>
  <si>
    <t>Note de lecture : en 2022, 20 % des superficies développées de carotte ont fait l'objet de mesures de prophylaxie par nettoyage ou désinfection des mains.</t>
  </si>
  <si>
    <t>(1) Réponses multiples possibles</t>
  </si>
  <si>
    <t>(2) Nettoyage ou désinfection des matériels (outils de travail du sol, outillage,... )</t>
  </si>
  <si>
    <t>Mesures de prophylaxie pour les cultures sous serre ou abri haut (1)</t>
  </si>
  <si>
    <t>Note de lecture : en 2022, 7 % des superficies développées de fraise sous serre ou abri haut ont fait l'objet de mesures de prophylaxie par nettoyage ou désinfection des mains.</t>
  </si>
  <si>
    <t>Champ : Toutes cultures sous serre ou abri haut</t>
  </si>
  <si>
    <t>Mesures de réduction de la pression parasitaire mises en place pour les cultures de plein air ou sous abri bas (1)</t>
  </si>
  <si>
    <t>Désherbage des abords</t>
  </si>
  <si>
    <t>Lâcher de mâles stériles</t>
  </si>
  <si>
    <t>Aucune</t>
  </si>
  <si>
    <t>Champ : Toutes cultures de plein air ou sous abri bas</t>
  </si>
  <si>
    <t>Mesures de réduction de la pression parasitaire mises en place pour les cultures sous serre ou abri haut (1)</t>
  </si>
  <si>
    <t>Confinement des entrées (2)</t>
  </si>
  <si>
    <t xml:space="preserve">Lampe </t>
  </si>
  <si>
    <t>UV bleue</t>
  </si>
  <si>
    <t>à soufre</t>
  </si>
  <si>
    <t>Note de lecture : en 2022, 4 % des superficies développées de melon sous serre ou abri haut ont fait l'objet de mesures de réduction de la pression parasitaire par confinement des entrées, sas, filet « insect-proof.</t>
  </si>
  <si>
    <t>(2) Confinement des entrées, sas, filet « insect-proof »</t>
  </si>
  <si>
    <t>Biofumigation (1)</t>
  </si>
  <si>
    <t>(1) Technique agricole qui consiste à broyer et incorporer dans le sol des plantes crucifères pour libérer des composés toxiques naturels contre les ravageurs et pathogènes du sol</t>
  </si>
  <si>
    <t>(1) Petite enceinte fermée, outil de prophylaxie et lutte biologique permettant de limiter le développement des mouches en retenant les adultes à l'intérieur, tout en laissant s'échapper les microguêpes parasitoïdes (insectes auxiliaires) qui se développent sur les larves et œufs des ravageurs</t>
  </si>
  <si>
    <t>Mise en place des suivis de la pression parasitaire et des auxiliaires (1)</t>
  </si>
  <si>
    <t>Comptages / observations des</t>
  </si>
  <si>
    <t>Suivi technicien (2)</t>
  </si>
  <si>
    <t>auxiliaires</t>
  </si>
  <si>
    <t>parasites</t>
  </si>
  <si>
    <t>Suivi régulier par un technicien</t>
  </si>
  <si>
    <t>Note de lecture : en 2022, 9 % des superficies développées de carotte ont fait l'objet d'un suivi de la pression parasitaire et des auxiliaires par comptages ou observations des auxiliaires.</t>
  </si>
  <si>
    <t>Champ : Toutes cultures tous modes de conduite</t>
  </si>
  <si>
    <t>(2) Suivi régulier par un technicien</t>
  </si>
  <si>
    <t>Bases techniques de déclenchement (ou non) des interventions phytosanitaires (1)</t>
  </si>
  <si>
    <t>Systématique et habituelle (2)</t>
  </si>
  <si>
    <t>Stades clés de sensibilité (3)</t>
  </si>
  <si>
    <t xml:space="preserve">D'après </t>
  </si>
  <si>
    <t>Selon les produits (7)</t>
  </si>
  <si>
    <t>Outils de pilotage (8)</t>
  </si>
  <si>
    <t>Selon d'autres techniques</t>
  </si>
  <si>
    <t>Stades clés de sensibilité (3)</t>
  </si>
  <si>
    <t>observations sur la parcelle (4)</t>
  </si>
  <si>
    <t>connaissance historique (5)</t>
  </si>
  <si>
    <t>météorologie (6)</t>
  </si>
  <si>
    <t>outils de pilotage (8)</t>
  </si>
  <si>
    <t>Note de lecture : en 2022, sur 51 % des superficies développées de carotte, le déclenchement des interventions phytosanitaires est fait de façon systématique et habituelle par rapport à la culture sur l'exploitation (expérience).</t>
  </si>
  <si>
    <t>(2) De manière assez systématique et habituelle par rapport à la culture sur l'exploitation (expérience)</t>
  </si>
  <si>
    <t>(3) À des stades clés de sensibilité de la plante et/ou la pousse</t>
  </si>
  <si>
    <t>(6) D'après des relevés et prévisions météorologiques (lessivage des produits, modélisations...etc)</t>
  </si>
  <si>
    <t>(7) Selon les produits (contact, pénétrant, systémique), durée d'efficacité (cadence), alternance de matières actives</t>
  </si>
  <si>
    <t>(8) D'après les résultats ou/et prévisions d'outils de pilotage (modèle, informatique)</t>
  </si>
  <si>
    <t>Raisonnement prioritaire de déclenchement (ou non) des interventions phytosanitaires</t>
  </si>
  <si>
    <t>Systématique et habituelle (1)</t>
  </si>
  <si>
    <t>Stades clés de sensibilité (2)</t>
  </si>
  <si>
    <t>Selon les produits (6)</t>
  </si>
  <si>
    <t>Outils de pilotage (7)</t>
  </si>
  <si>
    <t>observations sur la parcelle (3)</t>
  </si>
  <si>
    <t>connaissance historique (4)</t>
  </si>
  <si>
    <t>météorologie (5)</t>
  </si>
  <si>
    <t>Note de lecture : en 2022, sur 19 % des superficies développées de carotte, le déclenchement prioritaire des interventions phytosanitaires est fait de façon systématique et habituelle par rapport à la culture sur l'exploitation (expérience).</t>
  </si>
  <si>
    <t>Champ : Toutes cultures tous modes de conduite avec au moins une base technique de déclenchement des interventions phytosanitaires</t>
  </si>
  <si>
    <t>(1) De manière assez systématique et habituelle par rapport à la culture sur l'exploitation (expérience)</t>
  </si>
  <si>
    <t>(2) À des stades clés de sensibilité de la plante et/ou la pousse</t>
  </si>
  <si>
    <t>(5) D'après des relevés et prévisions météorologiques (lessivage des produits, modélisations...etc)</t>
  </si>
  <si>
    <t>(6) Selon les produits (contact, pénétrant, systémique), durée d'efficacité (cadence), alternance de matières actives</t>
  </si>
  <si>
    <t>(7) D'après les résultats ou/et prévisions d'outils de pilotage (modèle, informatique)</t>
  </si>
  <si>
    <t>Types d'informations ou conseils sur lesquels se basent les interventions phytosanitaires (1)</t>
  </si>
  <si>
    <t>D'après les conseils</t>
  </si>
  <si>
    <t>Presse agricole (7)</t>
  </si>
  <si>
    <t>BSV (8)</t>
  </si>
  <si>
    <t>Autres sources d'information</t>
  </si>
  <si>
    <t>Fournisseurs de produits(2)</t>
  </si>
  <si>
    <t>Organisation de producteurs (3)</t>
  </si>
  <si>
    <t>Organismes indépendants (4)</t>
  </si>
  <si>
    <t>Autres agriculteurs (5)</t>
  </si>
  <si>
    <t>Préconisations acheteur de la récolte (6)</t>
  </si>
  <si>
    <t>Formation du Certiphyto (9)</t>
  </si>
  <si>
    <t>Note de lecture : en 2022, sur 25 % des superficies développées de carotte, les interventions phytosanitaires sont faites à partir des conseils de fournisseurs de produits (hors OP)</t>
  </si>
  <si>
    <t>(2) D'après les conseils des fournisseurs de produits hors Organisation de Producteurs (OP)</t>
  </si>
  <si>
    <t>(3) D'après les conseils de votre organisation de producteurs (OP) ou de votre syndicat de producteurs</t>
  </si>
  <si>
    <t>(4) D'après les conseils d’organismes indépendants de la vente (hors  OP - chambre d'agriculture...)</t>
  </si>
  <si>
    <t>(5) D'après les conseils d'autres agriculteurs</t>
  </si>
  <si>
    <t>(6) Selon des préconisations de l'acheteur de la récolte (Contrat) hors OP</t>
  </si>
  <si>
    <t>(7) Selon la presse agricole et les médias spécialisés</t>
  </si>
  <si>
    <t>(8) D'après les bulletins de santé du végétal (BSV)</t>
  </si>
  <si>
    <t>(9) Suite à la formation pour l'obtention du Certiphyto</t>
  </si>
  <si>
    <t>Type d'information ou conseil prioritaire sur lesquels se basent les interventions phytosanitaires</t>
  </si>
  <si>
    <t>Presse agricole (6)</t>
  </si>
  <si>
    <t>BSV (7)</t>
  </si>
  <si>
    <t>Note de lecture : en 2022, sur 10 % des superficies développées de carotte, les interventions phytosanitaires sont faites en priorité à partir des conseils de fournisseurs de produits (hors OP).</t>
  </si>
  <si>
    <t>Champ : Toutes cultures tous modes de conduite avec au moins une information ou conseil pour le déclenchement des interventions phytosanitaires</t>
  </si>
  <si>
    <t>(1) D'après les conseils des fournisseurs de produits hors Organisation de Producteurs (OP)</t>
  </si>
  <si>
    <t>(2) D'après les conseils de votre organisation de producteurs (OP) ou de votre syndicat de producteurs</t>
  </si>
  <si>
    <t>(3) D'après les conseils d’organismes indépendants de la vente (hors  OP - chambre d'agriculture...)</t>
  </si>
  <si>
    <t>(4) D'après les conseils d'autres agriculteurs</t>
  </si>
  <si>
    <t>(5) Selon des préconisations de l'acheteur de la récolte (Contrat) hors OP</t>
  </si>
  <si>
    <t>(6) Selon la presse agricole et les médias spécialisés</t>
  </si>
  <si>
    <t>(7) D'après les bulletins de santé du végétal (BSV)</t>
  </si>
  <si>
    <t>(8) Suite à la formation pour l'obtention du Certiphyto</t>
  </si>
  <si>
    <t>Réajustement du plan initial de protection des cultures</t>
  </si>
  <si>
    <t>Non</t>
  </si>
  <si>
    <t>Oui</t>
  </si>
  <si>
    <t>Pas de plan de protection initial</t>
  </si>
  <si>
    <t>Note de lecture : en 2022, sur 35 % des superficies développées de carotte, il n'y a pas eu de réajustement du plan initial de protection des cultures.</t>
  </si>
  <si>
    <t>Connaissance de la signification de l’indicateur de fréquence de traitement (IFT)</t>
  </si>
  <si>
    <t>Calcul de l’indicateur de fréquence de traitement (IFT)</t>
  </si>
  <si>
    <t>Champ : Toutes cultures tous modes de conduite avec au moins un traitement phytosanitaire avec AMM et exploitant connaissant l’indicateur de fréquence de traitement (IFT)</t>
  </si>
  <si>
    <t>Onglet</t>
  </si>
  <si>
    <t>Tableau</t>
  </si>
  <si>
    <t>Ligne</t>
  </si>
  <si>
    <t>Note de lecture : en 2022, parmi les surfaces développées en carottes  cultivées par un exploitant qui connait l'IFT, 52 % sont cultivées par un exploitant  qui calcule  chaque année l'IFT.</t>
  </si>
  <si>
    <t>Note de lecture : en 2022, 93 % des superficies développées de carotte sont cultivées par un exploitant qui connait la signification de l’indicateur de fréquence de traitement (IFT).</t>
  </si>
  <si>
    <t>Dose moyenne habituelle (2)</t>
  </si>
  <si>
    <t>Agrofores -terie (5)</t>
  </si>
  <si>
    <t>Augmento-rium (1) </t>
  </si>
  <si>
    <t>Mode de détermination prioritaire de la dose totale d’azote à apporter sur les cultures hors sol</t>
  </si>
  <si>
    <t>Mode de détermination prioritaire de la dose totale d’azote à apporter sur les cultures pleine terre</t>
  </si>
  <si>
    <t>Note de lecture : en 2022, sur 15 % des surfaces développées de carotte, la dose totale d'azote apporté a été déterminée en priorité en tenant compte de la dose moyenne habituelle apportée pour cette culture sur l'exploitation.</t>
  </si>
  <si>
    <t>Note de lecture : en 2022, sur 15 % des surfaces développées de fraise hors sol,  la dose totale d'azote apporté a été déterminée en priorité en tenant compte de la dose moyenne habituelle apportée pour cette culture sur l'exploitation.</t>
  </si>
  <si>
    <t>Mesures de prophylaxie mises en place  pour les cultures de plein air ou sous abri bas (1)</t>
  </si>
  <si>
    <t>Note de lecture : en 2022, 20 % des superficies développées de carotte de plein air ou sous abri bas ont fait l'objet de mesures de réduction de la pression parasitaire par désherbage des abords de la parcelle.</t>
  </si>
  <si>
    <t>(5) D'après les connaissances de l'exploitant sur l’historique de parcelle (pression parasitaire, exposition, résistances produits ..)</t>
  </si>
  <si>
    <t>(4) D'après les observations de l'exploitant sur la parcelle en cours de culture (état sanitaire…)</t>
  </si>
  <si>
    <t>(3) D'après les observations de l'exploitant sur la parcelle en cours de culture (état sanitaire…)</t>
  </si>
  <si>
    <t>(4) D'après les connaissances de l'exploitant sur l’historique de parcelle (pression parasitaire, exposition, résistances produits ..)</t>
  </si>
  <si>
    <t>Formation Certiphyto (9)</t>
  </si>
  <si>
    <t>Fournisseurs de produits (1)</t>
  </si>
  <si>
    <t>Organisation de producteurs (2)</t>
  </si>
  <si>
    <t>Organismes indépendants (3)</t>
  </si>
  <si>
    <t>Autres agriculteurs (4)</t>
  </si>
  <si>
    <t>Préconisations acheteur de la récolte (5)</t>
  </si>
  <si>
    <t>Formation Certiphyto (8)</t>
  </si>
  <si>
    <t>Note de lecture : en 2022, 7 % des superficies développées de salade chicorée ou laitue sous serre ou abri haut ont fait l'objet de mesures de réduction de la pression parasitaire par biofumigation.</t>
  </si>
  <si>
    <t>Champ : Toutes cultures sous serre ou abri haut et hors-sol</t>
  </si>
  <si>
    <t>Mesures de réduction de la pression parasitaire par biofumigation pour les cultures sous serre ou abri haut et hors-sol</t>
  </si>
  <si>
    <t>Champ : Départements d'outre mer</t>
  </si>
  <si>
    <t>Mesures de réduction de la pression parasitaire par mise en place d'augmentoriums dans les DOM</t>
  </si>
  <si>
    <t>Note de lecture : en 2022, 0 % des superficies développées de chou feuille dans les DOM ont fait l'objet de mesures de réduction de la pression parasitaire par mise en place d'augmentorium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</si>
</sst>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i/>
      <sz val="10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  <font>
      <u/>
      <sz val="10"/>
      <color theme="10"/>
      <name val="Arial"/>
    </font>
    <font>
      <b/>
      <sz val="11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8D7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0" fillId="0" borderId="5" xfId="0" applyFont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0" xfId="0" applyNumberFormat="1" applyFont="1" applyBorder="1" applyAlignment="1">
      <alignment horizontal="center" vertical="center"/>
    </xf>
    <xf numFmtId="0" fontId="7" fillId="0" borderId="0" xfId="1"/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9" fillId="0" borderId="0" xfId="0" applyFont="1"/>
    <xf numFmtId="0" fontId="2" fillId="0" borderId="2" xfId="0" applyFont="1" applyBorder="1"/>
    <xf numFmtId="0" fontId="0" fillId="0" borderId="5" xfId="0" applyFont="1" applyBorder="1"/>
    <xf numFmtId="0" fontId="0" fillId="0" borderId="4" xfId="0" applyFont="1" applyBorder="1"/>
    <xf numFmtId="0" fontId="0" fillId="0" borderId="7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8" xfId="0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B30" sqref="B30"/>
    </sheetView>
  </sheetViews>
  <sheetFormatPr baseColWidth="10" defaultRowHeight="12.75" x14ac:dyDescent="0.2"/>
  <cols>
    <col min="1" max="1" width="40.7109375" customWidth="1"/>
    <col min="2" max="2" width="100.7109375" customWidth="1"/>
  </cols>
  <sheetData>
    <row r="1" spans="1:2" x14ac:dyDescent="0.2">
      <c r="A1" s="27" t="s">
        <v>0</v>
      </c>
      <c r="B1" s="28"/>
    </row>
    <row r="3" spans="1:2" x14ac:dyDescent="0.2">
      <c r="A3" s="2" t="s">
        <v>1</v>
      </c>
      <c r="B3" s="3"/>
    </row>
    <row r="4" spans="1:2" x14ac:dyDescent="0.2">
      <c r="A4" s="21" t="s">
        <v>2</v>
      </c>
      <c r="B4" s="22"/>
    </row>
    <row r="5" spans="1:2" x14ac:dyDescent="0.2">
      <c r="A5" s="23" t="s">
        <v>3</v>
      </c>
      <c r="B5" s="24"/>
    </row>
    <row r="7" spans="1:2" ht="30" customHeight="1" x14ac:dyDescent="0.2">
      <c r="A7" s="29" t="s">
        <v>4</v>
      </c>
      <c r="B7" s="26"/>
    </row>
    <row r="9" spans="1:2" x14ac:dyDescent="0.2">
      <c r="A9" s="25" t="s">
        <v>5</v>
      </c>
      <c r="B9" s="26"/>
    </row>
    <row r="11" spans="1:2" x14ac:dyDescent="0.2">
      <c r="A11" s="19" t="s">
        <v>6</v>
      </c>
      <c r="B11" s="20"/>
    </row>
    <row r="12" spans="1:2" x14ac:dyDescent="0.2">
      <c r="A12" s="21" t="s">
        <v>7</v>
      </c>
      <c r="B12" s="22"/>
    </row>
    <row r="13" spans="1:2" x14ac:dyDescent="0.2">
      <c r="A13" s="21" t="s">
        <v>8</v>
      </c>
      <c r="B13" s="22"/>
    </row>
    <row r="14" spans="1:2" x14ac:dyDescent="0.2">
      <c r="A14" s="23" t="s">
        <v>9</v>
      </c>
      <c r="B14" s="24"/>
    </row>
    <row r="16" spans="1:2" x14ac:dyDescent="0.2">
      <c r="A16" s="25" t="s">
        <v>10</v>
      </c>
      <c r="B16" s="26"/>
    </row>
    <row r="18" spans="1:3" ht="15" x14ac:dyDescent="0.2">
      <c r="A18" s="1" t="s">
        <v>200</v>
      </c>
      <c r="B18" s="1" t="s">
        <v>201</v>
      </c>
      <c r="C18" s="1" t="s">
        <v>202</v>
      </c>
    </row>
    <row r="19" spans="1:3" x14ac:dyDescent="0.2">
      <c r="A19" s="10" t="str">
        <f>HYPERLINK("#'1_Raisonnement Azote'!A1", "1_Raisonnement Azote")</f>
        <v>1_Raisonnement Azote</v>
      </c>
      <c r="B19" s="10" t="str">
        <f>HYPERLINK("#'1_Raisonnement Azote'!A1", "Mode de détermination de la dose totale d’azote à apporter sur les cultures hors sol (1)")</f>
        <v>Mode de détermination de la dose totale d’azote à apporter sur les cultures hors sol (1)</v>
      </c>
      <c r="C19">
        <v>1</v>
      </c>
    </row>
    <row r="20" spans="1:3" x14ac:dyDescent="0.2">
      <c r="B20" s="12" t="str">
        <f>HYPERLINK("#'1_Raisonnement Azote'!A16", "Mode de détermination prioritaire de la dose totale d’azote à apporter sur les cultures hors sol")</f>
        <v>Mode de détermination prioritaire de la dose totale d’azote à apporter sur les cultures hors sol</v>
      </c>
      <c r="C20">
        <v>16</v>
      </c>
    </row>
    <row r="21" spans="1:3" x14ac:dyDescent="0.2">
      <c r="B21" s="12" t="str">
        <f>HYPERLINK("#'1_Raisonnement Azote'!A30", "Mode de détermination de la dose totale d’azote à apporter sur les cultures de pleine terre (1)")</f>
        <v>Mode de détermination de la dose totale d’azote à apporter sur les cultures de pleine terre (1)</v>
      </c>
      <c r="C21">
        <v>30</v>
      </c>
    </row>
    <row r="22" spans="1:3" x14ac:dyDescent="0.2">
      <c r="B22" s="12" t="str">
        <f>HYPERLINK("#'1_Raisonnement Azote'!A65", "Mode de détermination prioritaire de la dose totale d’azote à apporter sur les cultures pleine terre")</f>
        <v>Mode de détermination prioritaire de la dose totale d’azote à apporter sur les cultures pleine terre</v>
      </c>
      <c r="C22">
        <v>65</v>
      </c>
    </row>
    <row r="23" spans="1:3" x14ac:dyDescent="0.2">
      <c r="A23" s="10" t="str">
        <f>HYPERLINK("#'2_Techniques de prévention'!A1", "2_Techniques de prévention")</f>
        <v>2_Techniques de prévention</v>
      </c>
      <c r="B23" s="10" t="str">
        <f>HYPERLINK("#'2_Techniques de prévention'!A1", "Mis en place des mesures de maintien ou de développement des auxiliaires et des pollinisateurs sur la parcelle pour les cultures hors sol (1)")</f>
        <v>Mis en place des mesures de maintien ou de développement des auxiliaires et des pollinisateurs sur la parcelle pour les cultures hors sol (1)</v>
      </c>
      <c r="C23">
        <v>1</v>
      </c>
    </row>
    <row r="24" spans="1:3" x14ac:dyDescent="0.2">
      <c r="B24" s="12" t="str">
        <f>HYPERLINK("#'2_Techniques de prévention'!A18", "Mis en place des mesures de maintien ou de développement des auxiliaires et des pollinisateurs sur la parcelle pour les cultures de pleine terre (1)")</f>
        <v>Mis en place des mesures de maintien ou de développement des auxiliaires et des pollinisateurs sur la parcelle pour les cultures de pleine terre (1)</v>
      </c>
      <c r="C24">
        <v>18</v>
      </c>
    </row>
    <row r="25" spans="1:3" x14ac:dyDescent="0.2">
      <c r="A25" s="10" t="str">
        <f>HYPERLINK("#'3_Techniques de prophylaxie'!A1", "3_Techniques de prophylaxie")</f>
        <v>3_Techniques de prophylaxie</v>
      </c>
      <c r="B25" s="12" t="str">
        <f>HYPERLINK("#'3_Techniques de prophylaxie'!A1", "Mesures de prophylaxie mises en place  pour les cultures de plein air ou sous abri bas (1)")</f>
        <v>Mesures de prophylaxie mises en place  pour les cultures de plein air ou sous abri bas (1)</v>
      </c>
      <c r="C25">
        <v>1</v>
      </c>
    </row>
    <row r="26" spans="1:3" x14ac:dyDescent="0.2">
      <c r="B26" s="12" t="str">
        <f>HYPERLINK("#'3_Techniques de prophylaxie'!A26", "Mesures de prophylaxie pour les cultures sous serre ou abri haut (1)")</f>
        <v>Mesures de prophylaxie pour les cultures sous serre ou abri haut (1)</v>
      </c>
      <c r="C26">
        <v>26</v>
      </c>
    </row>
    <row r="27" spans="1:3" x14ac:dyDescent="0.2">
      <c r="A27" s="10" t="str">
        <f>HYPERLINK("#'4_Pression parasitaire'!A1", "4_Pression parasitaire")</f>
        <v>4_Pression parasitaire</v>
      </c>
      <c r="B27" s="10" t="str">
        <f>HYPERLINK("#'4_Pression parasitaire'!A1", "Mesures de réduction de la pression parasitaire mises en place pour les cultures de plein air ou sous abri bas (1)")</f>
        <v>Mesures de réduction de la pression parasitaire mises en place pour les cultures de plein air ou sous abri bas (1)</v>
      </c>
      <c r="C27">
        <v>1</v>
      </c>
    </row>
    <row r="28" spans="1:3" x14ac:dyDescent="0.2">
      <c r="B28" s="12" t="str">
        <f>HYPERLINK("#'4_Pression parasitaire'!A24", "Mesures de réduction de la pression parasitaire mises en place pour les cultures sous serre ou abri haut (1)")</f>
        <v>Mesures de réduction de la pression parasitaire mises en place pour les cultures sous serre ou abri haut (1)</v>
      </c>
      <c r="C28">
        <v>24</v>
      </c>
    </row>
    <row r="29" spans="1:3" x14ac:dyDescent="0.2">
      <c r="B29" s="12" t="str">
        <f>HYPERLINK("#'4_Pression parasitaire'!A40", "Mesures de réduction de la pression parasitaire par biofumigation pour les cultures sous serre ou abri haut et hors-sol")</f>
        <v>Mesures de réduction de la pression parasitaire par biofumigation pour les cultures sous serre ou abri haut et hors-sol</v>
      </c>
      <c r="C29">
        <v>40</v>
      </c>
    </row>
    <row r="30" spans="1:3" x14ac:dyDescent="0.2">
      <c r="B30" s="12" t="str">
        <f>HYPERLINK("#'4_Pression parasitaire'!A57", "Mesures de réduction de la pression parasitaire par mise en place d'augmentoriums dans les DOM")</f>
        <v>Mesures de réduction de la pression parasitaire par mise en place d'augmentoriums dans les DOM</v>
      </c>
      <c r="C30">
        <v>57</v>
      </c>
    </row>
    <row r="31" spans="1:3" x14ac:dyDescent="0.2">
      <c r="B31" s="12" t="str">
        <f>HYPERLINK("#'4_Pression parasitaire'!A79", "Mise en place des suivis de la pression parasitaire et des auxiliaires (1)")</f>
        <v>Mise en place des suivis de la pression parasitaire et des auxiliaires (1)</v>
      </c>
      <c r="C31">
        <v>79</v>
      </c>
    </row>
    <row r="32" spans="1:3" x14ac:dyDescent="0.2">
      <c r="A32" s="10" t="str">
        <f>HYPERLINK("#'5_Techniques Informations'!A1", "5_Techniques Informations")</f>
        <v>5_Techniques Informations</v>
      </c>
      <c r="B32" s="10" t="str">
        <f>HYPERLINK("#'5_Techniques Informations'!A1", "Bases techniques de déclenchement (ou non) des interventions phytosanitaires (1)")</f>
        <v>Bases techniques de déclenchement (ou non) des interventions phytosanitaires (1)</v>
      </c>
      <c r="C32">
        <v>1</v>
      </c>
    </row>
    <row r="33" spans="2:3" x14ac:dyDescent="0.2">
      <c r="B33" s="10" t="str">
        <f>HYPERLINK("#'5_Techniques Informations'!A41", "Raisonnement prioritaire de déclenchement (ou non) des interventions phytosanitaires")</f>
        <v>Raisonnement prioritaire de déclenchement (ou non) des interventions phytosanitaires</v>
      </c>
      <c r="C33">
        <v>41</v>
      </c>
    </row>
    <row r="34" spans="2:3" x14ac:dyDescent="0.2">
      <c r="B34" s="10" t="str">
        <f>HYPERLINK("#'5_Techniques Informations'!A80", "Types d'informations ou conseils sur lesquels se basent les interventions phytosanitaires (1)")</f>
        <v>Types d'informations ou conseils sur lesquels se basent les interventions phytosanitaires (1)</v>
      </c>
      <c r="C34">
        <v>80</v>
      </c>
    </row>
    <row r="35" spans="2:3" x14ac:dyDescent="0.2">
      <c r="B35" s="10" t="str">
        <f>HYPERLINK("#'5_Techniques Informations'!A121", "Type d'information ou conseil prioritaire sur lesquels se basent les interventions phytosanitaires")</f>
        <v>Type d'information ou conseil prioritaire sur lesquels se basent les interventions phytosanitaires</v>
      </c>
      <c r="C35">
        <v>121</v>
      </c>
    </row>
    <row r="36" spans="2:3" x14ac:dyDescent="0.2">
      <c r="B36" s="10" t="str">
        <f>HYPERLINK("#'5_Techniques Informations'!A161", "Réajustement du plan initial de protection des cultures")</f>
        <v>Réajustement du plan initial de protection des cultures</v>
      </c>
      <c r="C36">
        <v>161</v>
      </c>
    </row>
    <row r="37" spans="2:3" x14ac:dyDescent="0.2">
      <c r="B37" s="10" t="str">
        <f>HYPERLINK("#'5_Techniques Informations'!A191", "Connaissance de la signification de l’indicateur de fréquence de traitement (IFT)")</f>
        <v>Connaissance de la signification de l’indicateur de fréquence de traitement (IFT)</v>
      </c>
      <c r="C37">
        <v>191</v>
      </c>
    </row>
    <row r="38" spans="2:3" x14ac:dyDescent="0.2">
      <c r="B38" s="10" t="str">
        <f>HYPERLINK("#'5_Techniques Informations'!A221", "Calcul de l’indicateur de fréquence de traitement (IFT)")</f>
        <v>Calcul de l’indicateur de fréquence de traitement (IFT)</v>
      </c>
      <c r="C38">
        <v>221</v>
      </c>
    </row>
  </sheetData>
  <mergeCells count="10">
    <mergeCell ref="A1:B1"/>
    <mergeCell ref="A4:B4"/>
    <mergeCell ref="A5:B5"/>
    <mergeCell ref="A7:B7"/>
    <mergeCell ref="A9:B9"/>
    <mergeCell ref="A11:B11"/>
    <mergeCell ref="A12:B12"/>
    <mergeCell ref="A13:B13"/>
    <mergeCell ref="A14:B14"/>
    <mergeCell ref="A16:B16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7"/>
  <sheetViews>
    <sheetView topLeftCell="A76" zoomScaleNormal="100" workbookViewId="0">
      <selection activeCell="B25" sqref="B25"/>
    </sheetView>
  </sheetViews>
  <sheetFormatPr baseColWidth="10" defaultRowHeight="12.75" x14ac:dyDescent="0.2"/>
  <cols>
    <col min="1" max="2" width="22.7109375" customWidth="1"/>
    <col min="3" max="13" width="14.7109375" customWidth="1"/>
  </cols>
  <sheetData>
    <row r="1" spans="1:12" ht="15.75" x14ac:dyDescent="0.2">
      <c r="A1" s="4" t="s">
        <v>11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ht="45" x14ac:dyDescent="0.2">
      <c r="A4" s="1" t="s">
        <v>13</v>
      </c>
      <c r="B4" s="1" t="s">
        <v>14</v>
      </c>
      <c r="C4" s="1" t="s">
        <v>205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</row>
    <row r="5" spans="1:12" x14ac:dyDescent="0.2">
      <c r="A5" t="s">
        <v>21</v>
      </c>
      <c r="B5" t="s">
        <v>22</v>
      </c>
      <c r="C5" s="11">
        <v>40</v>
      </c>
      <c r="D5" s="11">
        <v>23</v>
      </c>
      <c r="E5" s="11">
        <v>7</v>
      </c>
      <c r="F5" s="11">
        <v>40</v>
      </c>
      <c r="G5" s="11">
        <v>32</v>
      </c>
      <c r="H5" s="11">
        <v>1</v>
      </c>
    </row>
    <row r="6" spans="1:12" x14ac:dyDescent="0.2">
      <c r="A6" t="s">
        <v>24</v>
      </c>
      <c r="B6" t="s">
        <v>22</v>
      </c>
      <c r="C6" s="11">
        <v>35</v>
      </c>
      <c r="D6" s="11">
        <v>8</v>
      </c>
      <c r="E6" s="11">
        <v>8</v>
      </c>
      <c r="F6" s="11">
        <v>31</v>
      </c>
      <c r="G6" s="11">
        <v>60</v>
      </c>
      <c r="H6" s="11">
        <v>4</v>
      </c>
    </row>
    <row r="7" spans="1:12" x14ac:dyDescent="0.2">
      <c r="A7" s="7"/>
      <c r="B7" s="7"/>
      <c r="C7" s="7"/>
      <c r="D7" s="7"/>
      <c r="E7" s="7"/>
      <c r="F7" s="7"/>
      <c r="G7" s="7"/>
      <c r="H7" s="7"/>
    </row>
    <row r="8" spans="1:12" x14ac:dyDescent="0.2">
      <c r="A8" s="8" t="s">
        <v>25</v>
      </c>
    </row>
    <row r="9" spans="1:12" x14ac:dyDescent="0.2">
      <c r="A9" s="8" t="s">
        <v>26</v>
      </c>
    </row>
    <row r="10" spans="1:12" x14ac:dyDescent="0.2">
      <c r="A10" s="9" t="s">
        <v>27</v>
      </c>
    </row>
    <row r="12" spans="1:12" x14ac:dyDescent="0.2">
      <c r="A12" s="8" t="s">
        <v>28</v>
      </c>
    </row>
    <row r="13" spans="1:12" x14ac:dyDescent="0.2">
      <c r="A13" s="8" t="s">
        <v>29</v>
      </c>
    </row>
    <row r="14" spans="1:12" x14ac:dyDescent="0.2">
      <c r="A14" s="8" t="s">
        <v>30</v>
      </c>
    </row>
    <row r="16" spans="1:12" ht="15.75" x14ac:dyDescent="0.2">
      <c r="A16" s="4" t="s">
        <v>208</v>
      </c>
    </row>
    <row r="17" spans="1:7" x14ac:dyDescent="0.2">
      <c r="A17" s="5" t="s">
        <v>12</v>
      </c>
    </row>
    <row r="19" spans="1:7" ht="45" x14ac:dyDescent="0.2">
      <c r="A19" s="1" t="s">
        <v>13</v>
      </c>
      <c r="B19" s="1" t="s">
        <v>14</v>
      </c>
      <c r="C19" s="1" t="s">
        <v>31</v>
      </c>
      <c r="D19" s="1" t="s">
        <v>32</v>
      </c>
      <c r="E19" s="1" t="s">
        <v>17</v>
      </c>
      <c r="F19" s="1" t="s">
        <v>33</v>
      </c>
      <c r="G19" s="1" t="s">
        <v>19</v>
      </c>
    </row>
    <row r="20" spans="1:7" x14ac:dyDescent="0.2">
      <c r="A20" t="s">
        <v>21</v>
      </c>
      <c r="B20" t="s">
        <v>22</v>
      </c>
      <c r="C20" s="11">
        <v>15</v>
      </c>
      <c r="D20" s="11">
        <v>20</v>
      </c>
      <c r="E20" s="11">
        <v>3</v>
      </c>
      <c r="F20" s="11">
        <v>44</v>
      </c>
      <c r="G20" s="11">
        <v>17</v>
      </c>
    </row>
    <row r="21" spans="1:7" x14ac:dyDescent="0.2">
      <c r="A21" t="s">
        <v>24</v>
      </c>
      <c r="B21" t="s">
        <v>22</v>
      </c>
      <c r="C21" s="11">
        <v>13</v>
      </c>
      <c r="D21" s="6" t="s">
        <v>34</v>
      </c>
      <c r="E21" s="11" t="s">
        <v>34</v>
      </c>
      <c r="F21" s="11">
        <v>13</v>
      </c>
      <c r="G21" s="11">
        <v>62</v>
      </c>
    </row>
    <row r="22" spans="1:7" x14ac:dyDescent="0.2">
      <c r="A22" s="7"/>
      <c r="B22" s="7"/>
      <c r="C22" s="7"/>
      <c r="D22" s="7"/>
      <c r="E22" s="7"/>
      <c r="F22" s="7"/>
      <c r="G22" s="7"/>
    </row>
    <row r="23" spans="1:7" x14ac:dyDescent="0.2">
      <c r="A23" s="8" t="s">
        <v>211</v>
      </c>
    </row>
    <row r="24" spans="1:7" x14ac:dyDescent="0.2">
      <c r="A24" s="8" t="s">
        <v>26</v>
      </c>
    </row>
    <row r="25" spans="1:7" x14ac:dyDescent="0.2">
      <c r="A25" s="9" t="s">
        <v>27</v>
      </c>
    </row>
    <row r="27" spans="1:7" x14ac:dyDescent="0.2">
      <c r="A27" s="8" t="s">
        <v>35</v>
      </c>
    </row>
    <row r="28" spans="1:7" x14ac:dyDescent="0.2">
      <c r="A28" s="8" t="s">
        <v>36</v>
      </c>
    </row>
    <row r="30" spans="1:7" ht="15.75" x14ac:dyDescent="0.2">
      <c r="A30" s="4" t="s">
        <v>37</v>
      </c>
    </row>
    <row r="31" spans="1:7" x14ac:dyDescent="0.2">
      <c r="A31" s="5" t="s">
        <v>12</v>
      </c>
    </row>
    <row r="33" spans="1:13" ht="60" x14ac:dyDescent="0.2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38</v>
      </c>
      <c r="F33" s="1" t="s">
        <v>39</v>
      </c>
      <c r="G33" s="1" t="s">
        <v>40</v>
      </c>
      <c r="H33" s="1" t="s">
        <v>41</v>
      </c>
      <c r="I33" s="1" t="s">
        <v>17</v>
      </c>
      <c r="J33" s="1" t="s">
        <v>42</v>
      </c>
      <c r="K33" s="1" t="s">
        <v>43</v>
      </c>
      <c r="L33" s="1" t="s">
        <v>19</v>
      </c>
      <c r="M33" s="1" t="s">
        <v>20</v>
      </c>
    </row>
    <row r="34" spans="1:13" x14ac:dyDescent="0.2">
      <c r="A34" t="s">
        <v>44</v>
      </c>
      <c r="B34" t="s">
        <v>23</v>
      </c>
      <c r="C34" s="11">
        <v>56</v>
      </c>
      <c r="D34" s="11">
        <v>53</v>
      </c>
      <c r="E34" s="11">
        <v>38</v>
      </c>
      <c r="F34" s="11">
        <v>36</v>
      </c>
      <c r="G34" s="11">
        <v>13</v>
      </c>
      <c r="H34" s="11">
        <v>33</v>
      </c>
      <c r="I34" s="11">
        <v>6</v>
      </c>
      <c r="J34" s="11">
        <v>31</v>
      </c>
      <c r="K34" s="11">
        <v>1</v>
      </c>
      <c r="L34" s="11">
        <v>11</v>
      </c>
      <c r="M34" s="11">
        <v>0</v>
      </c>
    </row>
    <row r="35" spans="1:13" x14ac:dyDescent="0.2">
      <c r="A35" t="s">
        <v>45</v>
      </c>
      <c r="B35" t="s">
        <v>23</v>
      </c>
      <c r="C35" s="11">
        <v>31</v>
      </c>
      <c r="D35" s="11">
        <v>9</v>
      </c>
      <c r="E35" s="11">
        <v>45</v>
      </c>
      <c r="F35" s="11">
        <v>16</v>
      </c>
      <c r="G35" s="11">
        <v>16</v>
      </c>
      <c r="H35" s="11">
        <v>8</v>
      </c>
      <c r="I35" s="11">
        <v>0</v>
      </c>
      <c r="J35" s="11">
        <v>9</v>
      </c>
      <c r="K35" s="11">
        <v>0</v>
      </c>
      <c r="L35" s="11">
        <v>1</v>
      </c>
      <c r="M35" s="11">
        <v>2</v>
      </c>
    </row>
    <row r="36" spans="1:13" x14ac:dyDescent="0.2">
      <c r="A36" t="s">
        <v>46</v>
      </c>
      <c r="B36" t="s">
        <v>23</v>
      </c>
      <c r="C36" s="11">
        <v>49</v>
      </c>
      <c r="D36" s="11">
        <v>16</v>
      </c>
      <c r="E36" s="11">
        <v>28</v>
      </c>
      <c r="F36" s="11">
        <v>16</v>
      </c>
      <c r="G36" s="11">
        <v>8</v>
      </c>
      <c r="H36" s="11">
        <v>5</v>
      </c>
      <c r="I36" s="6" t="s">
        <v>34</v>
      </c>
      <c r="J36" s="11">
        <v>18</v>
      </c>
      <c r="K36" s="6" t="s">
        <v>34</v>
      </c>
      <c r="L36" s="11">
        <v>1</v>
      </c>
      <c r="M36" s="11">
        <v>2</v>
      </c>
    </row>
    <row r="37" spans="1:13" x14ac:dyDescent="0.2">
      <c r="A37" t="s">
        <v>47</v>
      </c>
      <c r="B37" t="s">
        <v>23</v>
      </c>
      <c r="C37" s="11">
        <v>42</v>
      </c>
      <c r="D37" s="11">
        <v>13</v>
      </c>
      <c r="E37" s="11">
        <v>55</v>
      </c>
      <c r="F37" s="11">
        <v>24</v>
      </c>
      <c r="G37" s="11">
        <v>14</v>
      </c>
      <c r="H37" s="11">
        <v>1</v>
      </c>
      <c r="I37" s="11">
        <v>0</v>
      </c>
      <c r="J37" s="11">
        <v>24</v>
      </c>
      <c r="K37" s="11">
        <v>0</v>
      </c>
      <c r="L37" s="11">
        <v>3</v>
      </c>
      <c r="M37" s="11">
        <v>3</v>
      </c>
    </row>
    <row r="38" spans="1:13" x14ac:dyDescent="0.2">
      <c r="A38" t="s">
        <v>21</v>
      </c>
      <c r="B38" t="s">
        <v>48</v>
      </c>
      <c r="C38" s="11">
        <v>50</v>
      </c>
      <c r="D38" s="11">
        <v>16</v>
      </c>
      <c r="E38" s="11">
        <v>20</v>
      </c>
      <c r="F38" s="11">
        <v>10</v>
      </c>
      <c r="G38" s="11">
        <v>10</v>
      </c>
      <c r="H38" s="11">
        <v>8</v>
      </c>
      <c r="I38" s="11">
        <v>0</v>
      </c>
      <c r="J38" s="11">
        <v>17</v>
      </c>
      <c r="K38" s="11">
        <v>0</v>
      </c>
      <c r="L38" s="11">
        <v>4</v>
      </c>
      <c r="M38" s="11">
        <v>6</v>
      </c>
    </row>
    <row r="39" spans="1:13" x14ac:dyDescent="0.2">
      <c r="A39" t="s">
        <v>21</v>
      </c>
      <c r="B39" t="s">
        <v>49</v>
      </c>
      <c r="C39" s="11">
        <v>53</v>
      </c>
      <c r="D39" s="11">
        <v>26</v>
      </c>
      <c r="E39" s="11">
        <v>15</v>
      </c>
      <c r="F39" s="11">
        <v>8</v>
      </c>
      <c r="G39" s="11">
        <v>8</v>
      </c>
      <c r="H39" s="11">
        <v>8</v>
      </c>
      <c r="I39" s="6" t="s">
        <v>34</v>
      </c>
      <c r="J39" s="11">
        <v>28</v>
      </c>
      <c r="K39" s="6" t="s">
        <v>34</v>
      </c>
      <c r="L39" s="11">
        <v>9</v>
      </c>
      <c r="M39" s="11">
        <v>4</v>
      </c>
    </row>
    <row r="40" spans="1:13" x14ac:dyDescent="0.2">
      <c r="A40" t="s">
        <v>21</v>
      </c>
      <c r="B40" t="s">
        <v>23</v>
      </c>
      <c r="C40" s="11">
        <v>51</v>
      </c>
      <c r="D40" s="11">
        <v>20</v>
      </c>
      <c r="E40" s="11">
        <v>18</v>
      </c>
      <c r="F40" s="11">
        <v>9</v>
      </c>
      <c r="G40" s="11">
        <v>9</v>
      </c>
      <c r="H40" s="11">
        <v>8</v>
      </c>
      <c r="I40" s="6" t="s">
        <v>34</v>
      </c>
      <c r="J40" s="11">
        <v>21</v>
      </c>
      <c r="K40" s="6" t="s">
        <v>34</v>
      </c>
      <c r="L40" s="11">
        <v>6</v>
      </c>
      <c r="M40" s="11">
        <v>5</v>
      </c>
    </row>
    <row r="41" spans="1:13" x14ac:dyDescent="0.2">
      <c r="A41" t="s">
        <v>50</v>
      </c>
      <c r="B41" t="s">
        <v>48</v>
      </c>
      <c r="C41" s="11">
        <v>55</v>
      </c>
      <c r="D41" s="11">
        <v>37</v>
      </c>
      <c r="E41" s="11">
        <v>31</v>
      </c>
      <c r="F41" s="11">
        <v>27</v>
      </c>
      <c r="G41" s="11">
        <v>7</v>
      </c>
      <c r="H41" s="11">
        <v>6</v>
      </c>
      <c r="I41" s="11">
        <v>0</v>
      </c>
      <c r="J41" s="11">
        <v>14</v>
      </c>
      <c r="K41" s="11">
        <v>0</v>
      </c>
      <c r="L41" s="11">
        <v>3</v>
      </c>
      <c r="M41" s="11">
        <v>0</v>
      </c>
    </row>
    <row r="42" spans="1:13" x14ac:dyDescent="0.2">
      <c r="A42" t="s">
        <v>50</v>
      </c>
      <c r="B42" t="s">
        <v>49</v>
      </c>
      <c r="C42" s="11">
        <v>30</v>
      </c>
      <c r="D42" s="11">
        <v>30</v>
      </c>
      <c r="E42" s="11">
        <v>43</v>
      </c>
      <c r="F42" s="11">
        <v>18</v>
      </c>
      <c r="G42" s="11">
        <v>19</v>
      </c>
      <c r="H42" s="11">
        <v>8</v>
      </c>
      <c r="I42" s="11">
        <v>3</v>
      </c>
      <c r="J42" s="11">
        <v>29</v>
      </c>
      <c r="K42" s="11">
        <v>0</v>
      </c>
      <c r="L42" s="11">
        <v>0</v>
      </c>
      <c r="M42" s="6" t="s">
        <v>34</v>
      </c>
    </row>
    <row r="43" spans="1:13" x14ac:dyDescent="0.2">
      <c r="A43" t="s">
        <v>50</v>
      </c>
      <c r="B43" t="s">
        <v>23</v>
      </c>
      <c r="C43" s="11">
        <v>54</v>
      </c>
      <c r="D43" s="11">
        <v>37</v>
      </c>
      <c r="E43" s="11">
        <v>31</v>
      </c>
      <c r="F43" s="11">
        <v>27</v>
      </c>
      <c r="G43" s="11">
        <v>8</v>
      </c>
      <c r="H43" s="11">
        <v>6</v>
      </c>
      <c r="I43" s="11">
        <v>0</v>
      </c>
      <c r="J43" s="11">
        <v>14</v>
      </c>
      <c r="K43" s="11">
        <v>0</v>
      </c>
      <c r="L43" s="11">
        <v>3</v>
      </c>
      <c r="M43" s="11">
        <v>0</v>
      </c>
    </row>
    <row r="44" spans="1:13" x14ac:dyDescent="0.2">
      <c r="A44" t="s">
        <v>51</v>
      </c>
      <c r="B44" t="s">
        <v>23</v>
      </c>
      <c r="C44" s="11">
        <v>29</v>
      </c>
      <c r="D44" s="11">
        <v>29</v>
      </c>
      <c r="E44" s="11">
        <v>30</v>
      </c>
      <c r="F44" s="11">
        <v>59</v>
      </c>
      <c r="G44" s="11">
        <v>14</v>
      </c>
      <c r="H44" s="11">
        <v>43</v>
      </c>
      <c r="I44" s="6" t="s">
        <v>34</v>
      </c>
      <c r="J44" s="11">
        <v>8</v>
      </c>
      <c r="K44" s="11">
        <v>0</v>
      </c>
      <c r="L44" s="11">
        <v>2</v>
      </c>
      <c r="M44" s="6" t="s">
        <v>34</v>
      </c>
    </row>
    <row r="45" spans="1:13" x14ac:dyDescent="0.2">
      <c r="A45" t="s">
        <v>52</v>
      </c>
      <c r="B45" t="s">
        <v>23</v>
      </c>
      <c r="C45" s="11">
        <v>39</v>
      </c>
      <c r="D45" s="11">
        <v>16</v>
      </c>
      <c r="E45" s="11">
        <v>28</v>
      </c>
      <c r="F45" s="11">
        <v>7</v>
      </c>
      <c r="G45" s="11">
        <v>9</v>
      </c>
      <c r="H45" s="11">
        <v>4</v>
      </c>
      <c r="I45" s="11">
        <v>0</v>
      </c>
      <c r="J45" s="11">
        <v>9</v>
      </c>
      <c r="K45" s="11">
        <v>0</v>
      </c>
      <c r="L45" s="11">
        <v>2</v>
      </c>
      <c r="M45" s="11">
        <v>6</v>
      </c>
    </row>
    <row r="46" spans="1:13" x14ac:dyDescent="0.2">
      <c r="A46" t="s">
        <v>53</v>
      </c>
      <c r="B46" t="s">
        <v>48</v>
      </c>
      <c r="C46" s="11">
        <v>57</v>
      </c>
      <c r="D46" s="11">
        <v>18</v>
      </c>
      <c r="E46" s="11">
        <v>40</v>
      </c>
      <c r="F46" s="11">
        <v>15</v>
      </c>
      <c r="G46" s="11">
        <v>8</v>
      </c>
      <c r="H46" s="11">
        <v>7</v>
      </c>
      <c r="I46" s="11">
        <v>0</v>
      </c>
      <c r="J46" s="11">
        <v>19</v>
      </c>
      <c r="K46" s="11">
        <v>0</v>
      </c>
      <c r="L46" s="11">
        <v>19</v>
      </c>
      <c r="M46" s="11">
        <v>1</v>
      </c>
    </row>
    <row r="47" spans="1:13" x14ac:dyDescent="0.2">
      <c r="A47" t="s">
        <v>53</v>
      </c>
      <c r="B47" t="s">
        <v>49</v>
      </c>
      <c r="C47" s="11">
        <v>72</v>
      </c>
      <c r="D47" s="11">
        <v>24</v>
      </c>
      <c r="E47" s="11">
        <v>27</v>
      </c>
      <c r="F47" s="11">
        <v>6</v>
      </c>
      <c r="G47" s="11">
        <v>30</v>
      </c>
      <c r="H47" s="11">
        <v>8</v>
      </c>
      <c r="I47" s="11">
        <v>1</v>
      </c>
      <c r="J47" s="11">
        <v>21</v>
      </c>
      <c r="K47" s="11">
        <v>1</v>
      </c>
      <c r="L47" s="11">
        <v>18</v>
      </c>
      <c r="M47" s="11">
        <v>1</v>
      </c>
    </row>
    <row r="48" spans="1:13" x14ac:dyDescent="0.2">
      <c r="A48" t="s">
        <v>53</v>
      </c>
      <c r="B48" t="s">
        <v>23</v>
      </c>
      <c r="C48" s="11">
        <v>60</v>
      </c>
      <c r="D48" s="11">
        <v>20</v>
      </c>
      <c r="E48" s="11">
        <v>37</v>
      </c>
      <c r="F48" s="11">
        <v>13</v>
      </c>
      <c r="G48" s="11">
        <v>13</v>
      </c>
      <c r="H48" s="11">
        <v>7</v>
      </c>
      <c r="I48" s="11">
        <v>0</v>
      </c>
      <c r="J48" s="11">
        <v>20</v>
      </c>
      <c r="K48" s="11">
        <v>0</v>
      </c>
      <c r="L48" s="11">
        <v>19</v>
      </c>
      <c r="M48" s="11">
        <v>1</v>
      </c>
    </row>
    <row r="49" spans="1:13" x14ac:dyDescent="0.2">
      <c r="A49" t="s">
        <v>54</v>
      </c>
      <c r="B49" t="s">
        <v>23</v>
      </c>
      <c r="C49" s="11">
        <v>76</v>
      </c>
      <c r="D49" s="11">
        <v>13</v>
      </c>
      <c r="E49" s="11">
        <v>51</v>
      </c>
      <c r="F49" s="11">
        <v>26</v>
      </c>
      <c r="G49" s="11">
        <v>30</v>
      </c>
      <c r="H49" s="11">
        <v>11</v>
      </c>
      <c r="I49" s="11">
        <v>0</v>
      </c>
      <c r="J49" s="11">
        <v>9</v>
      </c>
      <c r="K49" s="6" t="s">
        <v>34</v>
      </c>
      <c r="L49" s="11">
        <v>20</v>
      </c>
      <c r="M49" s="6" t="s">
        <v>34</v>
      </c>
    </row>
    <row r="50" spans="1:13" x14ac:dyDescent="0.2">
      <c r="A50" t="s">
        <v>24</v>
      </c>
      <c r="B50" t="s">
        <v>48</v>
      </c>
      <c r="C50" s="11">
        <v>43</v>
      </c>
      <c r="D50" s="11">
        <v>45</v>
      </c>
      <c r="E50" s="11">
        <v>26</v>
      </c>
      <c r="F50" s="11">
        <v>6</v>
      </c>
      <c r="G50" s="11">
        <v>5</v>
      </c>
      <c r="H50" s="11">
        <v>3</v>
      </c>
      <c r="I50" s="11">
        <v>0</v>
      </c>
      <c r="J50" s="11">
        <v>20</v>
      </c>
      <c r="K50" s="11">
        <v>0</v>
      </c>
      <c r="L50" s="11">
        <v>3</v>
      </c>
      <c r="M50" s="11">
        <v>2</v>
      </c>
    </row>
    <row r="51" spans="1:13" x14ac:dyDescent="0.2">
      <c r="A51" t="s">
        <v>24</v>
      </c>
      <c r="B51" t="s">
        <v>49</v>
      </c>
      <c r="C51" s="11">
        <v>42</v>
      </c>
      <c r="D51" s="11">
        <v>21</v>
      </c>
      <c r="E51" s="11">
        <v>19</v>
      </c>
      <c r="F51" s="11">
        <v>6</v>
      </c>
      <c r="G51" s="11">
        <v>14</v>
      </c>
      <c r="H51" s="11">
        <v>4</v>
      </c>
      <c r="I51" s="11">
        <v>1</v>
      </c>
      <c r="J51" s="11">
        <v>19</v>
      </c>
      <c r="K51" s="11">
        <v>2</v>
      </c>
      <c r="L51" s="11">
        <v>5</v>
      </c>
      <c r="M51" s="11">
        <v>1</v>
      </c>
    </row>
    <row r="52" spans="1:13" x14ac:dyDescent="0.2">
      <c r="A52" t="s">
        <v>24</v>
      </c>
      <c r="B52" t="s">
        <v>23</v>
      </c>
      <c r="C52" s="11">
        <v>43</v>
      </c>
      <c r="D52" s="11">
        <v>40</v>
      </c>
      <c r="E52" s="11">
        <v>25</v>
      </c>
      <c r="F52" s="11">
        <v>6</v>
      </c>
      <c r="G52" s="11">
        <v>7</v>
      </c>
      <c r="H52" s="11">
        <v>3</v>
      </c>
      <c r="I52" s="11">
        <v>0</v>
      </c>
      <c r="J52" s="11">
        <v>20</v>
      </c>
      <c r="K52" s="11">
        <v>0</v>
      </c>
      <c r="L52" s="11">
        <v>3</v>
      </c>
      <c r="M52" s="11">
        <v>2</v>
      </c>
    </row>
    <row r="53" spans="1:1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">
      <c r="A54" s="8" t="s">
        <v>55</v>
      </c>
    </row>
    <row r="55" spans="1:13" x14ac:dyDescent="0.2">
      <c r="A55" s="8" t="s">
        <v>56</v>
      </c>
    </row>
    <row r="56" spans="1:13" x14ac:dyDescent="0.2">
      <c r="A56" s="9" t="s">
        <v>27</v>
      </c>
    </row>
    <row r="58" spans="1:13" x14ac:dyDescent="0.2">
      <c r="A58" s="8" t="s">
        <v>28</v>
      </c>
    </row>
    <row r="59" spans="1:13" x14ac:dyDescent="0.2">
      <c r="A59" s="8" t="s">
        <v>29</v>
      </c>
    </row>
    <row r="60" spans="1:13" x14ac:dyDescent="0.2">
      <c r="A60" s="8" t="s">
        <v>57</v>
      </c>
    </row>
    <row r="61" spans="1:13" x14ac:dyDescent="0.2">
      <c r="A61" s="8" t="s">
        <v>58</v>
      </c>
    </row>
    <row r="62" spans="1:13" x14ac:dyDescent="0.2">
      <c r="A62" s="8" t="s">
        <v>59</v>
      </c>
    </row>
    <row r="63" spans="1:13" x14ac:dyDescent="0.2">
      <c r="A63" s="8" t="s">
        <v>60</v>
      </c>
    </row>
    <row r="65" spans="1:12" ht="15.75" x14ac:dyDescent="0.2">
      <c r="A65" s="4" t="s">
        <v>209</v>
      </c>
    </row>
    <row r="66" spans="1:12" x14ac:dyDescent="0.2">
      <c r="A66" s="5" t="s">
        <v>12</v>
      </c>
    </row>
    <row r="68" spans="1:12" ht="60" x14ac:dyDescent="0.2">
      <c r="A68" s="1" t="s">
        <v>13</v>
      </c>
      <c r="B68" s="1" t="s">
        <v>14</v>
      </c>
      <c r="C68" s="1" t="s">
        <v>31</v>
      </c>
      <c r="D68" s="1" t="s">
        <v>32</v>
      </c>
      <c r="E68" s="1" t="s">
        <v>61</v>
      </c>
      <c r="F68" s="1" t="s">
        <v>62</v>
      </c>
      <c r="G68" s="1" t="s">
        <v>63</v>
      </c>
      <c r="H68" s="1" t="s">
        <v>64</v>
      </c>
      <c r="I68" s="1" t="s">
        <v>17</v>
      </c>
      <c r="J68" s="1" t="s">
        <v>65</v>
      </c>
      <c r="K68" s="1" t="s">
        <v>66</v>
      </c>
      <c r="L68" s="1" t="s">
        <v>19</v>
      </c>
    </row>
    <row r="69" spans="1:12" x14ac:dyDescent="0.2">
      <c r="A69" t="s">
        <v>44</v>
      </c>
      <c r="B69" t="s">
        <v>23</v>
      </c>
      <c r="C69" s="11">
        <v>15</v>
      </c>
      <c r="D69" s="11">
        <v>17</v>
      </c>
      <c r="E69" s="11">
        <v>9</v>
      </c>
      <c r="F69" s="11">
        <v>13</v>
      </c>
      <c r="G69" s="6" t="s">
        <v>34</v>
      </c>
      <c r="H69" s="11">
        <v>22</v>
      </c>
      <c r="I69" s="11">
        <v>4</v>
      </c>
      <c r="J69" s="11">
        <v>20</v>
      </c>
      <c r="K69" s="6" t="s">
        <v>34</v>
      </c>
      <c r="L69" s="11">
        <v>1</v>
      </c>
    </row>
    <row r="70" spans="1:12" x14ac:dyDescent="0.2">
      <c r="A70" t="s">
        <v>45</v>
      </c>
      <c r="B70" t="s">
        <v>23</v>
      </c>
      <c r="C70" s="11">
        <v>23</v>
      </c>
      <c r="D70" s="6" t="s">
        <v>34</v>
      </c>
      <c r="E70" s="11">
        <v>28</v>
      </c>
      <c r="F70" s="11">
        <v>15</v>
      </c>
      <c r="G70" s="11">
        <v>14</v>
      </c>
      <c r="H70" s="6" t="s">
        <v>34</v>
      </c>
      <c r="I70" s="6" t="s">
        <v>34</v>
      </c>
      <c r="J70" s="11">
        <v>2</v>
      </c>
      <c r="K70" s="6" t="s">
        <v>34</v>
      </c>
      <c r="L70" s="11">
        <v>1</v>
      </c>
    </row>
    <row r="71" spans="1:12" x14ac:dyDescent="0.2">
      <c r="A71" t="s">
        <v>46</v>
      </c>
      <c r="B71" t="s">
        <v>23</v>
      </c>
      <c r="C71" s="11">
        <v>34</v>
      </c>
      <c r="D71" s="11">
        <v>11</v>
      </c>
      <c r="E71" s="11">
        <v>32</v>
      </c>
      <c r="F71" s="11">
        <v>6</v>
      </c>
      <c r="G71" s="11">
        <v>1</v>
      </c>
      <c r="H71" s="11">
        <v>3</v>
      </c>
      <c r="I71" s="6" t="s">
        <v>34</v>
      </c>
      <c r="J71" s="11">
        <v>9</v>
      </c>
      <c r="K71" s="6" t="s">
        <v>34</v>
      </c>
      <c r="L71" s="11">
        <v>1</v>
      </c>
    </row>
    <row r="72" spans="1:12" x14ac:dyDescent="0.2">
      <c r="A72" t="s">
        <v>47</v>
      </c>
      <c r="B72" t="s">
        <v>23</v>
      </c>
      <c r="C72" s="11">
        <v>25</v>
      </c>
      <c r="D72" s="11">
        <v>9</v>
      </c>
      <c r="E72" s="11">
        <v>30</v>
      </c>
      <c r="F72" s="11">
        <v>20</v>
      </c>
      <c r="G72" s="11">
        <v>5</v>
      </c>
      <c r="H72" s="6" t="s">
        <v>34</v>
      </c>
      <c r="I72" s="6" t="s">
        <v>34</v>
      </c>
      <c r="J72" s="11">
        <v>11</v>
      </c>
      <c r="K72" s="6" t="s">
        <v>34</v>
      </c>
      <c r="L72" s="6" t="s">
        <v>34</v>
      </c>
    </row>
    <row r="73" spans="1:12" x14ac:dyDescent="0.2">
      <c r="A73" t="s">
        <v>21</v>
      </c>
      <c r="B73" t="s">
        <v>48</v>
      </c>
      <c r="C73" s="11">
        <v>30</v>
      </c>
      <c r="D73" s="11">
        <v>13</v>
      </c>
      <c r="E73" s="11">
        <v>9</v>
      </c>
      <c r="F73" s="11">
        <v>6</v>
      </c>
      <c r="G73" s="11">
        <v>3</v>
      </c>
      <c r="H73" s="11">
        <v>9</v>
      </c>
      <c r="I73" s="6" t="s">
        <v>34</v>
      </c>
      <c r="J73" s="11">
        <v>27</v>
      </c>
      <c r="K73" s="6" t="s">
        <v>34</v>
      </c>
      <c r="L73" s="6" t="s">
        <v>34</v>
      </c>
    </row>
    <row r="74" spans="1:12" x14ac:dyDescent="0.2">
      <c r="A74" t="s">
        <v>21</v>
      </c>
      <c r="B74" t="s">
        <v>49</v>
      </c>
      <c r="C74" s="11">
        <v>32</v>
      </c>
      <c r="D74" s="11">
        <v>19</v>
      </c>
      <c r="E74" s="11">
        <v>6</v>
      </c>
      <c r="F74" s="6" t="s">
        <v>34</v>
      </c>
      <c r="G74" s="11">
        <v>2</v>
      </c>
      <c r="H74" s="11">
        <v>9</v>
      </c>
      <c r="I74" s="6" t="s">
        <v>34</v>
      </c>
      <c r="J74" s="11">
        <v>28</v>
      </c>
      <c r="K74" s="6" t="s">
        <v>34</v>
      </c>
      <c r="L74" s="6" t="s">
        <v>34</v>
      </c>
    </row>
    <row r="75" spans="1:12" x14ac:dyDescent="0.2">
      <c r="A75" t="s">
        <v>21</v>
      </c>
      <c r="B75" t="s">
        <v>23</v>
      </c>
      <c r="C75" s="11">
        <v>31</v>
      </c>
      <c r="D75" s="11">
        <v>15</v>
      </c>
      <c r="E75" s="11">
        <v>8</v>
      </c>
      <c r="F75" s="11">
        <v>4</v>
      </c>
      <c r="G75" s="11">
        <v>3</v>
      </c>
      <c r="H75" s="11">
        <v>9</v>
      </c>
      <c r="I75" s="6" t="s">
        <v>34</v>
      </c>
      <c r="J75" s="11">
        <v>27</v>
      </c>
      <c r="K75" s="6" t="s">
        <v>34</v>
      </c>
      <c r="L75" s="11">
        <v>3</v>
      </c>
    </row>
    <row r="76" spans="1:12" x14ac:dyDescent="0.2">
      <c r="A76" t="s">
        <v>50</v>
      </c>
      <c r="B76" t="s">
        <v>48</v>
      </c>
      <c r="C76" s="11">
        <v>48</v>
      </c>
      <c r="D76" s="11">
        <v>12</v>
      </c>
      <c r="E76" s="11">
        <v>10</v>
      </c>
      <c r="F76" s="11">
        <v>20</v>
      </c>
      <c r="G76" s="6" t="s">
        <v>34</v>
      </c>
      <c r="H76" s="11">
        <v>4</v>
      </c>
      <c r="I76" s="6" t="s">
        <v>34</v>
      </c>
      <c r="J76" s="11">
        <v>5</v>
      </c>
      <c r="K76" s="6" t="s">
        <v>34</v>
      </c>
      <c r="L76" s="11">
        <v>1</v>
      </c>
    </row>
    <row r="77" spans="1:12" x14ac:dyDescent="0.2">
      <c r="A77" t="s">
        <v>50</v>
      </c>
      <c r="B77" t="s">
        <v>49</v>
      </c>
      <c r="C77" s="11">
        <v>41</v>
      </c>
      <c r="D77" s="11">
        <v>36</v>
      </c>
      <c r="E77" s="11">
        <v>3</v>
      </c>
      <c r="F77" s="6" t="s">
        <v>34</v>
      </c>
      <c r="G77" s="11">
        <v>5</v>
      </c>
      <c r="H77" s="11">
        <v>4</v>
      </c>
      <c r="I77" s="6" t="s">
        <v>34</v>
      </c>
      <c r="J77" s="11">
        <v>7</v>
      </c>
      <c r="K77" s="6" t="s">
        <v>34</v>
      </c>
      <c r="L77" s="11">
        <v>0</v>
      </c>
    </row>
    <row r="78" spans="1:12" x14ac:dyDescent="0.2">
      <c r="A78" t="s">
        <v>50</v>
      </c>
      <c r="B78" t="s">
        <v>23</v>
      </c>
      <c r="C78" s="11">
        <v>47</v>
      </c>
      <c r="D78" s="11">
        <v>12</v>
      </c>
      <c r="E78" s="11">
        <v>9</v>
      </c>
      <c r="F78" s="11">
        <v>20</v>
      </c>
      <c r="G78" s="11">
        <v>0</v>
      </c>
      <c r="H78" s="11">
        <v>4</v>
      </c>
      <c r="I78" s="6" t="s">
        <v>34</v>
      </c>
      <c r="J78" s="11">
        <v>5</v>
      </c>
      <c r="K78" s="6" t="s">
        <v>34</v>
      </c>
      <c r="L78" s="11">
        <v>1</v>
      </c>
    </row>
    <row r="79" spans="1:12" x14ac:dyDescent="0.2">
      <c r="A79" t="s">
        <v>51</v>
      </c>
      <c r="B79" t="s">
        <v>23</v>
      </c>
      <c r="C79" s="11">
        <v>13</v>
      </c>
      <c r="D79" s="11">
        <v>5</v>
      </c>
      <c r="E79" s="11">
        <v>5</v>
      </c>
      <c r="F79" s="11">
        <v>30</v>
      </c>
      <c r="G79" s="11">
        <v>1</v>
      </c>
      <c r="H79" s="11">
        <v>40</v>
      </c>
      <c r="I79" s="6" t="s">
        <v>34</v>
      </c>
      <c r="J79" s="11">
        <v>3</v>
      </c>
      <c r="K79" s="6" t="s">
        <v>34</v>
      </c>
      <c r="L79" s="11">
        <v>2</v>
      </c>
    </row>
    <row r="80" spans="1:12" x14ac:dyDescent="0.2">
      <c r="A80" t="s">
        <v>52</v>
      </c>
      <c r="B80" t="s">
        <v>23</v>
      </c>
      <c r="C80" s="11">
        <v>27</v>
      </c>
      <c r="D80" s="11">
        <v>9</v>
      </c>
      <c r="E80" s="11">
        <v>42</v>
      </c>
      <c r="F80" s="11">
        <v>3</v>
      </c>
      <c r="G80" s="11">
        <v>2</v>
      </c>
      <c r="H80" s="11">
        <v>3</v>
      </c>
      <c r="I80" s="6" t="s">
        <v>34</v>
      </c>
      <c r="J80" s="11">
        <v>12</v>
      </c>
      <c r="K80" s="6" t="s">
        <v>34</v>
      </c>
      <c r="L80" s="11">
        <v>3</v>
      </c>
    </row>
    <row r="81" spans="1:12" x14ac:dyDescent="0.2">
      <c r="A81" t="s">
        <v>53</v>
      </c>
      <c r="B81" t="s">
        <v>48</v>
      </c>
      <c r="C81" s="11">
        <v>32</v>
      </c>
      <c r="D81" s="11">
        <v>12</v>
      </c>
      <c r="E81" s="11">
        <v>14</v>
      </c>
      <c r="F81" s="11">
        <v>8</v>
      </c>
      <c r="G81" s="11">
        <v>1</v>
      </c>
      <c r="H81" s="11">
        <v>4</v>
      </c>
      <c r="I81" s="6" t="s">
        <v>34</v>
      </c>
      <c r="J81" s="11">
        <v>17</v>
      </c>
      <c r="K81" s="6" t="s">
        <v>34</v>
      </c>
      <c r="L81" s="11">
        <v>14</v>
      </c>
    </row>
    <row r="82" spans="1:12" x14ac:dyDescent="0.2">
      <c r="A82" t="s">
        <v>53</v>
      </c>
      <c r="B82" t="s">
        <v>49</v>
      </c>
      <c r="C82" s="11">
        <v>52</v>
      </c>
      <c r="D82" s="11">
        <v>10</v>
      </c>
      <c r="E82" s="11">
        <v>13</v>
      </c>
      <c r="F82" s="11">
        <v>1</v>
      </c>
      <c r="G82" s="11">
        <v>0</v>
      </c>
      <c r="H82" s="11">
        <v>4</v>
      </c>
      <c r="I82" s="6" t="s">
        <v>34</v>
      </c>
      <c r="J82" s="11">
        <v>13</v>
      </c>
      <c r="K82" s="6" t="s">
        <v>34</v>
      </c>
      <c r="L82" s="11">
        <v>4</v>
      </c>
    </row>
    <row r="83" spans="1:12" x14ac:dyDescent="0.2">
      <c r="A83" t="s">
        <v>53</v>
      </c>
      <c r="B83" t="s">
        <v>23</v>
      </c>
      <c r="C83" s="11">
        <v>37</v>
      </c>
      <c r="D83" s="11">
        <v>11</v>
      </c>
      <c r="E83" s="11">
        <v>13</v>
      </c>
      <c r="F83" s="11">
        <v>6</v>
      </c>
      <c r="G83" s="11">
        <v>1</v>
      </c>
      <c r="H83" s="11">
        <v>4</v>
      </c>
      <c r="I83" s="6" t="s">
        <v>34</v>
      </c>
      <c r="J83" s="11">
        <v>16</v>
      </c>
      <c r="K83" s="6" t="s">
        <v>34</v>
      </c>
      <c r="L83" s="11">
        <v>11</v>
      </c>
    </row>
    <row r="84" spans="1:12" x14ac:dyDescent="0.2">
      <c r="A84" t="s">
        <v>54</v>
      </c>
      <c r="B84" t="s">
        <v>23</v>
      </c>
      <c r="C84" s="11">
        <v>55</v>
      </c>
      <c r="D84" s="6" t="s">
        <v>34</v>
      </c>
      <c r="E84" s="11">
        <v>8</v>
      </c>
      <c r="F84" s="11">
        <v>21</v>
      </c>
      <c r="G84" s="6" t="s">
        <v>34</v>
      </c>
      <c r="H84" s="6" t="s">
        <v>34</v>
      </c>
      <c r="I84" s="6" t="s">
        <v>34</v>
      </c>
      <c r="J84" s="6" t="s">
        <v>34</v>
      </c>
      <c r="K84" s="6" t="s">
        <v>34</v>
      </c>
      <c r="L84" s="11">
        <v>10</v>
      </c>
    </row>
    <row r="85" spans="1:12" x14ac:dyDescent="0.2">
      <c r="A85" t="s">
        <v>24</v>
      </c>
      <c r="B85" t="s">
        <v>48</v>
      </c>
      <c r="C85" s="11">
        <v>19</v>
      </c>
      <c r="D85" s="11">
        <v>55</v>
      </c>
      <c r="E85" s="11">
        <v>2</v>
      </c>
      <c r="F85" s="6" t="s">
        <v>34</v>
      </c>
      <c r="G85" s="11">
        <v>1</v>
      </c>
      <c r="H85" s="11">
        <v>2</v>
      </c>
      <c r="I85" s="6" t="s">
        <v>34</v>
      </c>
      <c r="J85" s="11">
        <v>19</v>
      </c>
      <c r="K85" s="6" t="s">
        <v>34</v>
      </c>
      <c r="L85" s="11">
        <v>2</v>
      </c>
    </row>
    <row r="86" spans="1:12" x14ac:dyDescent="0.2">
      <c r="A86" t="s">
        <v>24</v>
      </c>
      <c r="B86" t="s">
        <v>49</v>
      </c>
      <c r="C86" s="11">
        <v>19</v>
      </c>
      <c r="D86" s="11">
        <v>34</v>
      </c>
      <c r="E86" s="11">
        <v>9</v>
      </c>
      <c r="F86" s="11">
        <v>2</v>
      </c>
      <c r="G86" s="11">
        <v>2</v>
      </c>
      <c r="H86" s="11">
        <v>6</v>
      </c>
      <c r="I86" s="6" t="s">
        <v>34</v>
      </c>
      <c r="J86" s="11">
        <v>22</v>
      </c>
      <c r="K86" s="11">
        <v>4</v>
      </c>
      <c r="L86" s="6" t="s">
        <v>34</v>
      </c>
    </row>
    <row r="87" spans="1:12" x14ac:dyDescent="0.2">
      <c r="A87" t="s">
        <v>24</v>
      </c>
      <c r="B87" t="s">
        <v>23</v>
      </c>
      <c r="C87" s="11">
        <v>19</v>
      </c>
      <c r="D87" s="11">
        <v>52</v>
      </c>
      <c r="E87" s="11">
        <v>3</v>
      </c>
      <c r="F87" s="6" t="s">
        <v>34</v>
      </c>
      <c r="G87" s="11">
        <v>1</v>
      </c>
      <c r="H87" s="11">
        <v>2</v>
      </c>
      <c r="I87" s="6" t="s">
        <v>34</v>
      </c>
      <c r="J87" s="11">
        <v>20</v>
      </c>
      <c r="K87" s="11">
        <v>1</v>
      </c>
      <c r="L87" s="11">
        <v>2</v>
      </c>
    </row>
    <row r="88" spans="1:12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2">
      <c r="A89" s="8" t="s">
        <v>210</v>
      </c>
    </row>
    <row r="90" spans="1:12" x14ac:dyDescent="0.2">
      <c r="A90" s="8" t="s">
        <v>56</v>
      </c>
    </row>
    <row r="91" spans="1:12" x14ac:dyDescent="0.2">
      <c r="A91" s="9" t="s">
        <v>27</v>
      </c>
    </row>
    <row r="93" spans="1:12" x14ac:dyDescent="0.2">
      <c r="A93" s="8" t="s">
        <v>35</v>
      </c>
    </row>
    <row r="94" spans="1:12" x14ac:dyDescent="0.2">
      <c r="A94" s="8" t="s">
        <v>67</v>
      </c>
    </row>
    <row r="95" spans="1:12" x14ac:dyDescent="0.2">
      <c r="A95" s="8" t="s">
        <v>68</v>
      </c>
    </row>
    <row r="96" spans="1:12" x14ac:dyDescent="0.2">
      <c r="A96" s="8" t="s">
        <v>69</v>
      </c>
    </row>
    <row r="97" spans="1:1" x14ac:dyDescent="0.2">
      <c r="A97" s="8" t="s">
        <v>70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2"/>
  <sheetViews>
    <sheetView topLeftCell="A22" workbookViewId="0">
      <selection activeCell="G12" sqref="G12"/>
    </sheetView>
  </sheetViews>
  <sheetFormatPr baseColWidth="10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4" t="s">
        <v>71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ht="45" x14ac:dyDescent="0.2">
      <c r="A4" s="1" t="s">
        <v>13</v>
      </c>
      <c r="B4" s="1" t="s">
        <v>14</v>
      </c>
      <c r="C4" s="1" t="s">
        <v>72</v>
      </c>
      <c r="D4" s="1" t="s">
        <v>73</v>
      </c>
      <c r="E4" s="1" t="s">
        <v>74</v>
      </c>
      <c r="F4" s="1" t="s">
        <v>75</v>
      </c>
      <c r="G4" s="1" t="s">
        <v>76</v>
      </c>
    </row>
    <row r="5" spans="1:12" x14ac:dyDescent="0.2">
      <c r="A5" t="s">
        <v>21</v>
      </c>
      <c r="B5" t="s">
        <v>22</v>
      </c>
      <c r="C5" s="11">
        <v>41</v>
      </c>
      <c r="D5" s="11">
        <v>18</v>
      </c>
      <c r="E5" s="11">
        <v>13</v>
      </c>
      <c r="F5" s="11">
        <v>9</v>
      </c>
      <c r="G5" s="11">
        <v>15</v>
      </c>
    </row>
    <row r="6" spans="1:12" x14ac:dyDescent="0.2">
      <c r="A6" t="s">
        <v>24</v>
      </c>
      <c r="B6" t="s">
        <v>22</v>
      </c>
      <c r="C6" s="11">
        <v>43</v>
      </c>
      <c r="D6" s="11">
        <v>1</v>
      </c>
      <c r="E6" s="11">
        <v>0</v>
      </c>
      <c r="F6" s="11">
        <v>0</v>
      </c>
      <c r="G6" s="11">
        <v>19</v>
      </c>
    </row>
    <row r="7" spans="1:12" x14ac:dyDescent="0.2">
      <c r="A7" s="7"/>
      <c r="B7" s="7"/>
      <c r="C7" s="7"/>
      <c r="D7" s="7"/>
      <c r="E7" s="7"/>
      <c r="F7" s="7"/>
      <c r="G7" s="7"/>
    </row>
    <row r="8" spans="1:12" x14ac:dyDescent="0.2">
      <c r="A8" s="8" t="s">
        <v>77</v>
      </c>
    </row>
    <row r="9" spans="1:12" x14ac:dyDescent="0.2">
      <c r="A9" s="8" t="s">
        <v>26</v>
      </c>
    </row>
    <row r="10" spans="1:12" x14ac:dyDescent="0.2">
      <c r="A10" s="9" t="s">
        <v>27</v>
      </c>
    </row>
    <row r="12" spans="1:12" x14ac:dyDescent="0.2">
      <c r="A12" s="8" t="s">
        <v>78</v>
      </c>
    </row>
    <row r="13" spans="1:12" x14ac:dyDescent="0.2">
      <c r="A13" s="8" t="s">
        <v>79</v>
      </c>
    </row>
    <row r="14" spans="1:12" x14ac:dyDescent="0.2">
      <c r="A14" s="8" t="s">
        <v>80</v>
      </c>
    </row>
    <row r="15" spans="1:12" x14ac:dyDescent="0.2">
      <c r="A15" s="8" t="s">
        <v>81</v>
      </c>
    </row>
    <row r="16" spans="1:12" x14ac:dyDescent="0.2">
      <c r="A16" s="8" t="s">
        <v>82</v>
      </c>
    </row>
    <row r="18" spans="1:9" ht="15.75" x14ac:dyDescent="0.2">
      <c r="A18" s="4" t="s">
        <v>83</v>
      </c>
    </row>
    <row r="19" spans="1:9" x14ac:dyDescent="0.2">
      <c r="A19" s="5" t="s">
        <v>12</v>
      </c>
    </row>
    <row r="21" spans="1:9" ht="45" x14ac:dyDescent="0.2">
      <c r="A21" s="1" t="s">
        <v>13</v>
      </c>
      <c r="B21" s="1" t="s">
        <v>14</v>
      </c>
      <c r="C21" s="1" t="s">
        <v>72</v>
      </c>
      <c r="D21" s="1" t="s">
        <v>73</v>
      </c>
      <c r="E21" s="1" t="s">
        <v>84</v>
      </c>
      <c r="F21" s="13" t="s">
        <v>206</v>
      </c>
      <c r="G21" s="1" t="s">
        <v>85</v>
      </c>
      <c r="H21" s="1" t="s">
        <v>86</v>
      </c>
      <c r="I21" s="1" t="s">
        <v>76</v>
      </c>
    </row>
    <row r="22" spans="1:9" x14ac:dyDescent="0.2">
      <c r="A22" t="s">
        <v>44</v>
      </c>
      <c r="B22" t="s">
        <v>23</v>
      </c>
      <c r="C22" s="11">
        <v>9</v>
      </c>
      <c r="D22" s="11">
        <v>14</v>
      </c>
      <c r="E22" s="11">
        <v>16</v>
      </c>
      <c r="F22" s="11">
        <v>1</v>
      </c>
      <c r="G22" s="11">
        <v>0</v>
      </c>
      <c r="H22" s="11">
        <v>1</v>
      </c>
      <c r="I22" s="11">
        <v>5</v>
      </c>
    </row>
    <row r="23" spans="1:9" x14ac:dyDescent="0.2">
      <c r="A23" t="s">
        <v>45</v>
      </c>
      <c r="B23" t="s">
        <v>23</v>
      </c>
      <c r="C23" s="11">
        <v>12</v>
      </c>
      <c r="D23" s="11">
        <v>1</v>
      </c>
      <c r="E23" s="11">
        <v>15</v>
      </c>
      <c r="F23" s="11">
        <v>0</v>
      </c>
      <c r="G23" s="11">
        <v>1</v>
      </c>
      <c r="H23" s="11">
        <v>1</v>
      </c>
      <c r="I23" s="11">
        <v>6</v>
      </c>
    </row>
    <row r="24" spans="1:9" x14ac:dyDescent="0.2">
      <c r="A24" t="s">
        <v>46</v>
      </c>
      <c r="B24" t="s">
        <v>23</v>
      </c>
      <c r="C24" s="11">
        <v>7</v>
      </c>
      <c r="D24" s="11">
        <v>6</v>
      </c>
      <c r="E24" s="11">
        <v>17</v>
      </c>
      <c r="F24" s="11">
        <v>2</v>
      </c>
      <c r="G24" s="11">
        <v>2</v>
      </c>
      <c r="H24" s="11">
        <v>3</v>
      </c>
      <c r="I24" s="11">
        <v>3</v>
      </c>
    </row>
    <row r="25" spans="1:9" x14ac:dyDescent="0.2">
      <c r="A25" t="s">
        <v>47</v>
      </c>
      <c r="B25" t="s">
        <v>23</v>
      </c>
      <c r="C25" s="11">
        <v>5</v>
      </c>
      <c r="D25" s="11">
        <v>1</v>
      </c>
      <c r="E25" s="11">
        <v>16</v>
      </c>
      <c r="F25" s="11">
        <v>0</v>
      </c>
      <c r="G25" s="11">
        <v>0</v>
      </c>
      <c r="H25" s="11">
        <v>0</v>
      </c>
      <c r="I25" s="11">
        <v>0</v>
      </c>
    </row>
    <row r="26" spans="1:9" x14ac:dyDescent="0.2">
      <c r="A26" t="s">
        <v>21</v>
      </c>
      <c r="B26" t="s">
        <v>48</v>
      </c>
      <c r="C26" s="11">
        <v>31</v>
      </c>
      <c r="D26" s="11">
        <v>21</v>
      </c>
      <c r="E26" s="11">
        <v>19</v>
      </c>
      <c r="F26" s="11">
        <v>0</v>
      </c>
      <c r="G26" s="11">
        <v>9</v>
      </c>
      <c r="H26" s="11">
        <v>7</v>
      </c>
      <c r="I26" s="11">
        <v>15</v>
      </c>
    </row>
    <row r="27" spans="1:9" x14ac:dyDescent="0.2">
      <c r="A27" t="s">
        <v>21</v>
      </c>
      <c r="B27" t="s">
        <v>49</v>
      </c>
      <c r="C27" s="11">
        <v>38</v>
      </c>
      <c r="D27" s="11">
        <v>4</v>
      </c>
      <c r="E27" s="11">
        <v>15</v>
      </c>
      <c r="F27" s="11">
        <v>0</v>
      </c>
      <c r="G27" s="11">
        <v>1</v>
      </c>
      <c r="H27" s="11">
        <v>3</v>
      </c>
      <c r="I27" s="11">
        <v>20</v>
      </c>
    </row>
    <row r="28" spans="1:9" x14ac:dyDescent="0.2">
      <c r="A28" t="s">
        <v>21</v>
      </c>
      <c r="B28" t="s">
        <v>23</v>
      </c>
      <c r="C28" s="11">
        <v>34</v>
      </c>
      <c r="D28" s="11">
        <v>15</v>
      </c>
      <c r="E28" s="11">
        <v>18</v>
      </c>
      <c r="F28" s="11">
        <v>0</v>
      </c>
      <c r="G28" s="11">
        <v>5</v>
      </c>
      <c r="H28" s="11">
        <v>6</v>
      </c>
      <c r="I28" s="11">
        <v>17</v>
      </c>
    </row>
    <row r="29" spans="1:9" x14ac:dyDescent="0.2">
      <c r="A29" t="s">
        <v>50</v>
      </c>
      <c r="B29" t="s">
        <v>48</v>
      </c>
      <c r="C29" s="11">
        <v>28</v>
      </c>
      <c r="D29" s="11">
        <v>5</v>
      </c>
      <c r="E29" s="11">
        <v>21</v>
      </c>
      <c r="F29" s="11">
        <v>0</v>
      </c>
      <c r="G29" s="11">
        <v>1</v>
      </c>
      <c r="H29" s="11">
        <v>0</v>
      </c>
      <c r="I29" s="11">
        <v>13</v>
      </c>
    </row>
    <row r="30" spans="1:9" x14ac:dyDescent="0.2">
      <c r="A30" t="s">
        <v>50</v>
      </c>
      <c r="B30" t="s">
        <v>49</v>
      </c>
      <c r="C30" s="11">
        <v>26</v>
      </c>
      <c r="D30" s="11">
        <v>21</v>
      </c>
      <c r="E30" s="11">
        <v>37</v>
      </c>
      <c r="F30" s="6" t="s">
        <v>34</v>
      </c>
      <c r="G30" s="11">
        <v>3</v>
      </c>
      <c r="H30" s="6" t="s">
        <v>34</v>
      </c>
      <c r="I30" s="11">
        <v>6</v>
      </c>
    </row>
    <row r="31" spans="1:9" x14ac:dyDescent="0.2">
      <c r="A31" t="s">
        <v>50</v>
      </c>
      <c r="B31" t="s">
        <v>23</v>
      </c>
      <c r="C31" s="11">
        <v>28</v>
      </c>
      <c r="D31" s="11">
        <v>6</v>
      </c>
      <c r="E31" s="11">
        <v>22</v>
      </c>
      <c r="F31" s="6" t="s">
        <v>34</v>
      </c>
      <c r="G31" s="11">
        <v>1</v>
      </c>
      <c r="H31" s="6" t="s">
        <v>34</v>
      </c>
      <c r="I31" s="11">
        <v>13</v>
      </c>
    </row>
    <row r="32" spans="1:9" x14ac:dyDescent="0.2">
      <c r="A32" t="s">
        <v>51</v>
      </c>
      <c r="B32" t="s">
        <v>23</v>
      </c>
      <c r="C32" s="11">
        <v>7</v>
      </c>
      <c r="D32" s="11">
        <v>11</v>
      </c>
      <c r="E32" s="11">
        <v>9</v>
      </c>
      <c r="F32" s="11">
        <v>0</v>
      </c>
      <c r="G32" s="11">
        <v>2</v>
      </c>
      <c r="H32" s="11">
        <v>4</v>
      </c>
      <c r="I32" s="11">
        <v>3</v>
      </c>
    </row>
    <row r="33" spans="1:9" x14ac:dyDescent="0.2">
      <c r="A33" t="s">
        <v>52</v>
      </c>
      <c r="B33" t="s">
        <v>23</v>
      </c>
      <c r="C33" s="11">
        <v>14</v>
      </c>
      <c r="D33" s="11">
        <v>16</v>
      </c>
      <c r="E33" s="11">
        <v>25</v>
      </c>
      <c r="F33" s="11">
        <v>0</v>
      </c>
      <c r="G33" s="11">
        <v>11</v>
      </c>
      <c r="H33" s="11">
        <v>4</v>
      </c>
      <c r="I33" s="11">
        <v>15</v>
      </c>
    </row>
    <row r="34" spans="1:9" x14ac:dyDescent="0.2">
      <c r="A34" t="s">
        <v>53</v>
      </c>
      <c r="B34" t="s">
        <v>48</v>
      </c>
      <c r="C34" s="11">
        <v>16</v>
      </c>
      <c r="D34" s="11">
        <v>4</v>
      </c>
      <c r="E34" s="11">
        <v>24</v>
      </c>
      <c r="F34" s="11">
        <v>0</v>
      </c>
      <c r="G34" s="11">
        <v>0</v>
      </c>
      <c r="H34" s="11">
        <v>1</v>
      </c>
      <c r="I34" s="11">
        <v>1</v>
      </c>
    </row>
    <row r="35" spans="1:9" x14ac:dyDescent="0.2">
      <c r="A35" t="s">
        <v>53</v>
      </c>
      <c r="B35" t="s">
        <v>49</v>
      </c>
      <c r="C35" s="11">
        <v>12</v>
      </c>
      <c r="D35" s="11">
        <v>7</v>
      </c>
      <c r="E35" s="11">
        <v>10</v>
      </c>
      <c r="F35" s="11">
        <v>0</v>
      </c>
      <c r="G35" s="11">
        <v>1</v>
      </c>
      <c r="H35" s="11">
        <v>1</v>
      </c>
      <c r="I35" s="11">
        <v>1</v>
      </c>
    </row>
    <row r="36" spans="1:9" x14ac:dyDescent="0.2">
      <c r="A36" t="s">
        <v>53</v>
      </c>
      <c r="B36" t="s">
        <v>23</v>
      </c>
      <c r="C36" s="11">
        <v>15</v>
      </c>
      <c r="D36" s="11">
        <v>5</v>
      </c>
      <c r="E36" s="11">
        <v>21</v>
      </c>
      <c r="F36" s="11">
        <v>0</v>
      </c>
      <c r="G36" s="11">
        <v>0</v>
      </c>
      <c r="H36" s="11">
        <v>1</v>
      </c>
      <c r="I36" s="11">
        <v>1</v>
      </c>
    </row>
    <row r="37" spans="1:9" x14ac:dyDescent="0.2">
      <c r="A37" t="s">
        <v>54</v>
      </c>
      <c r="B37" t="s">
        <v>23</v>
      </c>
      <c r="C37" s="11">
        <v>10</v>
      </c>
      <c r="D37" s="11">
        <v>0</v>
      </c>
      <c r="E37" s="6" t="s">
        <v>34</v>
      </c>
      <c r="F37" s="11">
        <v>0</v>
      </c>
      <c r="G37" s="11">
        <v>0</v>
      </c>
      <c r="H37" s="6" t="s">
        <v>34</v>
      </c>
      <c r="I37" s="11">
        <v>2</v>
      </c>
    </row>
    <row r="38" spans="1:9" x14ac:dyDescent="0.2">
      <c r="A38" t="s">
        <v>24</v>
      </c>
      <c r="B38" t="s">
        <v>48</v>
      </c>
      <c r="C38" s="11">
        <v>12</v>
      </c>
      <c r="D38" s="11">
        <v>4</v>
      </c>
      <c r="E38" s="11">
        <v>11</v>
      </c>
      <c r="F38" s="11">
        <v>0</v>
      </c>
      <c r="G38" s="11">
        <v>0</v>
      </c>
      <c r="H38" s="11">
        <v>0</v>
      </c>
      <c r="I38" s="11">
        <v>5</v>
      </c>
    </row>
    <row r="39" spans="1:9" x14ac:dyDescent="0.2">
      <c r="A39" t="s">
        <v>24</v>
      </c>
      <c r="B39" t="s">
        <v>49</v>
      </c>
      <c r="C39" s="11">
        <v>40</v>
      </c>
      <c r="D39" s="11">
        <v>16</v>
      </c>
      <c r="E39" s="11">
        <v>29</v>
      </c>
      <c r="F39" s="11">
        <v>0</v>
      </c>
      <c r="G39" s="11">
        <v>9</v>
      </c>
      <c r="H39" s="11">
        <v>3</v>
      </c>
      <c r="I39" s="11">
        <v>10</v>
      </c>
    </row>
    <row r="40" spans="1:9" x14ac:dyDescent="0.2">
      <c r="A40" t="s">
        <v>24</v>
      </c>
      <c r="B40" t="s">
        <v>23</v>
      </c>
      <c r="C40" s="11">
        <v>18</v>
      </c>
      <c r="D40" s="11">
        <v>7</v>
      </c>
      <c r="E40" s="11">
        <v>15</v>
      </c>
      <c r="F40" s="11">
        <v>0</v>
      </c>
      <c r="G40" s="11">
        <v>2</v>
      </c>
      <c r="H40" s="11">
        <v>1</v>
      </c>
      <c r="I40" s="11">
        <v>6</v>
      </c>
    </row>
    <row r="41" spans="1:9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x14ac:dyDescent="0.2">
      <c r="A42" s="8" t="s">
        <v>87</v>
      </c>
    </row>
    <row r="43" spans="1:9" x14ac:dyDescent="0.2">
      <c r="A43" s="8" t="s">
        <v>56</v>
      </c>
    </row>
    <row r="44" spans="1:9" x14ac:dyDescent="0.2">
      <c r="A44" s="9" t="s">
        <v>27</v>
      </c>
    </row>
    <row r="46" spans="1:9" x14ac:dyDescent="0.2">
      <c r="A46" s="8" t="s">
        <v>78</v>
      </c>
    </row>
    <row r="47" spans="1:9" x14ac:dyDescent="0.2">
      <c r="A47" s="8" t="s">
        <v>79</v>
      </c>
    </row>
    <row r="48" spans="1:9" x14ac:dyDescent="0.2">
      <c r="A48" s="8" t="s">
        <v>80</v>
      </c>
    </row>
    <row r="49" spans="1:1" x14ac:dyDescent="0.2">
      <c r="A49" s="8" t="s">
        <v>88</v>
      </c>
    </row>
    <row r="50" spans="1:1" x14ac:dyDescent="0.2">
      <c r="A50" s="8" t="s">
        <v>89</v>
      </c>
    </row>
    <row r="51" spans="1:1" x14ac:dyDescent="0.2">
      <c r="A51" s="8" t="s">
        <v>90</v>
      </c>
    </row>
    <row r="52" spans="1:1" x14ac:dyDescent="0.2">
      <c r="A52" s="8" t="s">
        <v>91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3"/>
  <sheetViews>
    <sheetView topLeftCell="A16" workbookViewId="0">
      <selection activeCell="E22" sqref="E22"/>
    </sheetView>
  </sheetViews>
  <sheetFormatPr baseColWidth="10" defaultRowHeight="12.75" x14ac:dyDescent="0.2"/>
  <cols>
    <col min="1" max="2" width="22.7109375" customWidth="1"/>
    <col min="3" max="6" width="14.7109375" customWidth="1"/>
  </cols>
  <sheetData>
    <row r="1" spans="1:12" ht="15.75" x14ac:dyDescent="0.2">
      <c r="A1" s="4" t="s">
        <v>212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x14ac:dyDescent="0.2">
      <c r="A4" s="27" t="s">
        <v>13</v>
      </c>
      <c r="B4" s="27" t="s">
        <v>14</v>
      </c>
      <c r="C4" s="27" t="s">
        <v>92</v>
      </c>
      <c r="D4" s="27" t="s">
        <v>92</v>
      </c>
      <c r="E4" s="27" t="s">
        <v>76</v>
      </c>
      <c r="F4" s="27" t="s">
        <v>20</v>
      </c>
    </row>
    <row r="5" spans="1:12" ht="30" x14ac:dyDescent="0.2">
      <c r="A5" s="27" t="s">
        <v>13</v>
      </c>
      <c r="B5" s="27" t="s">
        <v>14</v>
      </c>
      <c r="C5" s="1" t="s">
        <v>93</v>
      </c>
      <c r="D5" s="1" t="s">
        <v>94</v>
      </c>
      <c r="E5" s="27" t="s">
        <v>76</v>
      </c>
      <c r="F5" s="27" t="s">
        <v>95</v>
      </c>
    </row>
    <row r="6" spans="1:12" x14ac:dyDescent="0.2">
      <c r="A6" t="s">
        <v>44</v>
      </c>
      <c r="B6" t="s">
        <v>23</v>
      </c>
      <c r="C6" s="11">
        <v>20</v>
      </c>
      <c r="D6" s="11">
        <v>40</v>
      </c>
      <c r="E6" s="11">
        <v>3</v>
      </c>
      <c r="F6" s="11">
        <v>58</v>
      </c>
    </row>
    <row r="7" spans="1:12" x14ac:dyDescent="0.2">
      <c r="A7" t="s">
        <v>45</v>
      </c>
      <c r="B7" t="s">
        <v>23</v>
      </c>
      <c r="C7" s="11">
        <v>6</v>
      </c>
      <c r="D7" s="11">
        <v>7</v>
      </c>
      <c r="E7" s="11">
        <v>1</v>
      </c>
      <c r="F7" s="11">
        <v>92</v>
      </c>
    </row>
    <row r="8" spans="1:12" x14ac:dyDescent="0.2">
      <c r="A8" t="s">
        <v>46</v>
      </c>
      <c r="B8" t="s">
        <v>23</v>
      </c>
      <c r="C8" s="11">
        <v>13</v>
      </c>
      <c r="D8" s="11">
        <v>21</v>
      </c>
      <c r="E8" s="11">
        <v>0</v>
      </c>
      <c r="F8" s="11">
        <v>76</v>
      </c>
    </row>
    <row r="9" spans="1:12" x14ac:dyDescent="0.2">
      <c r="A9" t="s">
        <v>47</v>
      </c>
      <c r="B9" t="s">
        <v>23</v>
      </c>
      <c r="C9" s="11">
        <v>17</v>
      </c>
      <c r="D9" s="11">
        <v>23</v>
      </c>
      <c r="E9" s="11">
        <v>4</v>
      </c>
      <c r="F9" s="11">
        <v>67</v>
      </c>
    </row>
    <row r="10" spans="1:12" x14ac:dyDescent="0.2">
      <c r="A10" t="s">
        <v>21</v>
      </c>
      <c r="B10" t="s">
        <v>48</v>
      </c>
      <c r="C10" s="11">
        <v>19</v>
      </c>
      <c r="D10" s="11">
        <v>18</v>
      </c>
      <c r="E10" s="11">
        <v>6</v>
      </c>
      <c r="F10" s="11">
        <v>71</v>
      </c>
    </row>
    <row r="11" spans="1:12" x14ac:dyDescent="0.2">
      <c r="A11" t="s">
        <v>50</v>
      </c>
      <c r="B11" t="s">
        <v>48</v>
      </c>
      <c r="C11" s="6" t="s">
        <v>34</v>
      </c>
      <c r="D11" s="11">
        <v>25</v>
      </c>
      <c r="E11" s="6" t="s">
        <v>34</v>
      </c>
      <c r="F11" s="11">
        <v>74</v>
      </c>
    </row>
    <row r="12" spans="1:12" x14ac:dyDescent="0.2">
      <c r="A12" t="s">
        <v>51</v>
      </c>
      <c r="B12" t="s">
        <v>23</v>
      </c>
      <c r="C12" s="11">
        <v>15</v>
      </c>
      <c r="D12" s="11">
        <v>25</v>
      </c>
      <c r="E12" s="11">
        <v>2</v>
      </c>
      <c r="F12" s="11">
        <v>72</v>
      </c>
    </row>
    <row r="13" spans="1:12" x14ac:dyDescent="0.2">
      <c r="A13" t="s">
        <v>52</v>
      </c>
      <c r="B13" t="s">
        <v>23</v>
      </c>
      <c r="C13" s="6" t="s">
        <v>34</v>
      </c>
      <c r="D13" s="11">
        <v>17</v>
      </c>
      <c r="E13" s="6" t="s">
        <v>34</v>
      </c>
      <c r="F13" s="11">
        <v>81</v>
      </c>
    </row>
    <row r="14" spans="1:12" x14ac:dyDescent="0.2">
      <c r="A14" t="s">
        <v>53</v>
      </c>
      <c r="B14" t="s">
        <v>48</v>
      </c>
      <c r="C14" s="6" t="s">
        <v>34</v>
      </c>
      <c r="D14" s="11">
        <v>42</v>
      </c>
      <c r="E14" s="6" t="s">
        <v>34</v>
      </c>
      <c r="F14" s="11">
        <v>57</v>
      </c>
    </row>
    <row r="15" spans="1:12" x14ac:dyDescent="0.2">
      <c r="A15" t="s">
        <v>54</v>
      </c>
      <c r="B15" t="s">
        <v>23</v>
      </c>
      <c r="C15" s="11">
        <v>57</v>
      </c>
      <c r="D15" s="11">
        <v>41</v>
      </c>
      <c r="E15" s="11">
        <v>0</v>
      </c>
      <c r="F15" s="11">
        <v>40</v>
      </c>
    </row>
    <row r="16" spans="1:12" x14ac:dyDescent="0.2">
      <c r="A16" t="s">
        <v>24</v>
      </c>
      <c r="B16" t="s">
        <v>48</v>
      </c>
      <c r="C16" s="11">
        <v>5</v>
      </c>
      <c r="D16" s="11">
        <v>7</v>
      </c>
      <c r="E16" s="11">
        <v>1</v>
      </c>
      <c r="F16" s="11">
        <v>92</v>
      </c>
    </row>
    <row r="17" spans="1:6" x14ac:dyDescent="0.2">
      <c r="A17" t="s">
        <v>24</v>
      </c>
      <c r="B17" t="s">
        <v>23</v>
      </c>
      <c r="C17" s="11">
        <v>5</v>
      </c>
      <c r="D17" s="11">
        <v>7</v>
      </c>
      <c r="E17" s="11">
        <v>1</v>
      </c>
      <c r="F17" s="11">
        <v>92</v>
      </c>
    </row>
    <row r="18" spans="1:6" x14ac:dyDescent="0.2">
      <c r="A18" s="7"/>
      <c r="B18" s="7"/>
      <c r="C18" s="7"/>
      <c r="D18" s="7"/>
      <c r="E18" s="7"/>
      <c r="F18" s="7"/>
    </row>
    <row r="19" spans="1:6" x14ac:dyDescent="0.2">
      <c r="A19" s="8" t="s">
        <v>96</v>
      </c>
    </row>
    <row r="20" spans="1:6" x14ac:dyDescent="0.2">
      <c r="A20" s="8" t="s">
        <v>106</v>
      </c>
    </row>
    <row r="21" spans="1:6" x14ac:dyDescent="0.2">
      <c r="A21" s="9" t="s">
        <v>27</v>
      </c>
    </row>
    <row r="23" spans="1:6" x14ac:dyDescent="0.2">
      <c r="A23" s="8" t="s">
        <v>97</v>
      </c>
    </row>
    <row r="24" spans="1:6" x14ac:dyDescent="0.2">
      <c r="A24" s="8" t="s">
        <v>98</v>
      </c>
    </row>
    <row r="26" spans="1:6" ht="15.75" x14ac:dyDescent="0.2">
      <c r="A26" s="4" t="s">
        <v>99</v>
      </c>
    </row>
    <row r="27" spans="1:6" x14ac:dyDescent="0.2">
      <c r="A27" s="5" t="s">
        <v>12</v>
      </c>
    </row>
    <row r="29" spans="1:6" x14ac:dyDescent="0.2">
      <c r="A29" s="27" t="s">
        <v>13</v>
      </c>
      <c r="B29" s="27" t="s">
        <v>14</v>
      </c>
      <c r="C29" s="27" t="s">
        <v>92</v>
      </c>
      <c r="D29" s="27" t="s">
        <v>92</v>
      </c>
      <c r="E29" s="27" t="s">
        <v>76</v>
      </c>
      <c r="F29" s="27" t="s">
        <v>20</v>
      </c>
    </row>
    <row r="30" spans="1:6" ht="30" x14ac:dyDescent="0.2">
      <c r="A30" s="27" t="s">
        <v>13</v>
      </c>
      <c r="B30" s="27" t="s">
        <v>14</v>
      </c>
      <c r="C30" s="1" t="s">
        <v>93</v>
      </c>
      <c r="D30" s="1" t="s">
        <v>94</v>
      </c>
      <c r="E30" s="27" t="s">
        <v>76</v>
      </c>
      <c r="F30" s="27" t="s">
        <v>95</v>
      </c>
    </row>
    <row r="31" spans="1:6" x14ac:dyDescent="0.2">
      <c r="A31" t="s">
        <v>21</v>
      </c>
      <c r="B31" t="s">
        <v>49</v>
      </c>
      <c r="C31" s="11">
        <v>7</v>
      </c>
      <c r="D31" s="11">
        <v>15</v>
      </c>
      <c r="E31" s="11">
        <v>0</v>
      </c>
      <c r="F31" s="11">
        <v>81</v>
      </c>
    </row>
    <row r="32" spans="1:6" x14ac:dyDescent="0.2">
      <c r="A32" t="s">
        <v>21</v>
      </c>
      <c r="B32" t="s">
        <v>23</v>
      </c>
      <c r="C32" s="11">
        <v>7</v>
      </c>
      <c r="D32" s="11">
        <v>15</v>
      </c>
      <c r="E32" s="11">
        <v>0</v>
      </c>
      <c r="F32" s="11">
        <v>81</v>
      </c>
    </row>
    <row r="33" spans="1:6" x14ac:dyDescent="0.2">
      <c r="A33" t="s">
        <v>50</v>
      </c>
      <c r="B33" t="s">
        <v>49</v>
      </c>
      <c r="C33" s="6" t="s">
        <v>34</v>
      </c>
      <c r="D33" s="11">
        <v>35</v>
      </c>
      <c r="E33" s="6" t="s">
        <v>34</v>
      </c>
      <c r="F33" s="11">
        <v>64</v>
      </c>
    </row>
    <row r="34" spans="1:6" x14ac:dyDescent="0.2">
      <c r="A34" t="s">
        <v>50</v>
      </c>
      <c r="B34" t="s">
        <v>23</v>
      </c>
      <c r="C34" s="6" t="s">
        <v>34</v>
      </c>
      <c r="D34" s="11">
        <v>35</v>
      </c>
      <c r="E34" s="6" t="s">
        <v>34</v>
      </c>
      <c r="F34" s="11">
        <v>64</v>
      </c>
    </row>
    <row r="35" spans="1:6" x14ac:dyDescent="0.2">
      <c r="A35" t="s">
        <v>24</v>
      </c>
      <c r="B35" t="s">
        <v>49</v>
      </c>
      <c r="C35" s="11">
        <v>39</v>
      </c>
      <c r="D35" s="11">
        <v>46</v>
      </c>
      <c r="E35" s="11">
        <v>1</v>
      </c>
      <c r="F35" s="11">
        <v>49</v>
      </c>
    </row>
    <row r="36" spans="1:6" x14ac:dyDescent="0.2">
      <c r="A36" t="s">
        <v>24</v>
      </c>
      <c r="B36" t="s">
        <v>23</v>
      </c>
      <c r="C36" s="11">
        <v>39</v>
      </c>
      <c r="D36" s="11">
        <v>46</v>
      </c>
      <c r="E36" s="11">
        <v>1</v>
      </c>
      <c r="F36" s="11">
        <v>49</v>
      </c>
    </row>
    <row r="37" spans="1:6" x14ac:dyDescent="0.2">
      <c r="A37" s="7"/>
      <c r="B37" s="7"/>
      <c r="C37" s="7"/>
      <c r="D37" s="7"/>
      <c r="E37" s="7"/>
      <c r="F37" s="7"/>
    </row>
    <row r="38" spans="1:6" x14ac:dyDescent="0.2">
      <c r="A38" s="8" t="s">
        <v>100</v>
      </c>
    </row>
    <row r="39" spans="1:6" x14ac:dyDescent="0.2">
      <c r="A39" s="8" t="s">
        <v>101</v>
      </c>
    </row>
    <row r="40" spans="1:6" x14ac:dyDescent="0.2">
      <c r="A40" s="9" t="s">
        <v>27</v>
      </c>
    </row>
    <row r="42" spans="1:6" x14ac:dyDescent="0.2">
      <c r="A42" s="8" t="s">
        <v>97</v>
      </c>
    </row>
    <row r="43" spans="1:6" x14ac:dyDescent="0.2">
      <c r="A43" s="8" t="s">
        <v>98</v>
      </c>
    </row>
  </sheetData>
  <mergeCells count="10">
    <mergeCell ref="A4:A5"/>
    <mergeCell ref="B4:B5"/>
    <mergeCell ref="C4:D4"/>
    <mergeCell ref="E4:E5"/>
    <mergeCell ref="F4:F5"/>
    <mergeCell ref="A29:A30"/>
    <mergeCell ref="B29:B30"/>
    <mergeCell ref="C29:D29"/>
    <mergeCell ref="E29:E30"/>
    <mergeCell ref="F29:F30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1"/>
  <sheetViews>
    <sheetView topLeftCell="A76" workbookViewId="0">
      <selection activeCell="I14" sqref="I14"/>
    </sheetView>
  </sheetViews>
  <sheetFormatPr baseColWidth="10" defaultRowHeight="12.75" x14ac:dyDescent="0.2"/>
  <cols>
    <col min="1" max="2" width="22.7109375" customWidth="1"/>
    <col min="3" max="9" width="14.7109375" customWidth="1"/>
  </cols>
  <sheetData>
    <row r="1" spans="1:12" ht="15.75" x14ac:dyDescent="0.2">
      <c r="A1" s="4" t="s">
        <v>102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ht="45" x14ac:dyDescent="0.2">
      <c r="A4" s="1" t="s">
        <v>13</v>
      </c>
      <c r="B4" s="1" t="s">
        <v>14</v>
      </c>
      <c r="C4" s="1" t="s">
        <v>103</v>
      </c>
      <c r="D4" s="1" t="s">
        <v>104</v>
      </c>
      <c r="E4" s="1" t="s">
        <v>76</v>
      </c>
      <c r="F4" s="1" t="s">
        <v>105</v>
      </c>
    </row>
    <row r="5" spans="1:12" x14ac:dyDescent="0.2">
      <c r="A5" t="s">
        <v>44</v>
      </c>
      <c r="B5" t="s">
        <v>23</v>
      </c>
      <c r="C5" s="11">
        <v>20</v>
      </c>
      <c r="D5" s="11">
        <v>0</v>
      </c>
      <c r="E5" s="11">
        <v>2</v>
      </c>
      <c r="F5" s="11">
        <v>78</v>
      </c>
    </row>
    <row r="6" spans="1:12" x14ac:dyDescent="0.2">
      <c r="A6" t="s">
        <v>45</v>
      </c>
      <c r="B6" t="s">
        <v>23</v>
      </c>
      <c r="C6" s="11">
        <v>14</v>
      </c>
      <c r="D6" s="11">
        <v>0</v>
      </c>
      <c r="E6" s="11">
        <v>8</v>
      </c>
      <c r="F6" s="11">
        <v>78</v>
      </c>
    </row>
    <row r="7" spans="1:12" x14ac:dyDescent="0.2">
      <c r="A7" t="s">
        <v>46</v>
      </c>
      <c r="B7" t="s">
        <v>23</v>
      </c>
      <c r="C7" s="11">
        <v>10</v>
      </c>
      <c r="D7" s="6" t="s">
        <v>34</v>
      </c>
      <c r="E7" s="6" t="s">
        <v>34</v>
      </c>
      <c r="F7" s="11">
        <v>89</v>
      </c>
    </row>
    <row r="8" spans="1:12" x14ac:dyDescent="0.2">
      <c r="A8" t="s">
        <v>47</v>
      </c>
      <c r="B8" t="s">
        <v>23</v>
      </c>
      <c r="C8" s="11">
        <v>8</v>
      </c>
      <c r="D8" s="11">
        <v>0</v>
      </c>
      <c r="E8" s="11">
        <v>0</v>
      </c>
      <c r="F8" s="11">
        <v>92</v>
      </c>
    </row>
    <row r="9" spans="1:12" x14ac:dyDescent="0.2">
      <c r="A9" t="s">
        <v>21</v>
      </c>
      <c r="B9" t="s">
        <v>48</v>
      </c>
      <c r="C9" s="11">
        <v>19</v>
      </c>
      <c r="D9" s="11">
        <v>0</v>
      </c>
      <c r="E9" s="11">
        <v>4</v>
      </c>
      <c r="F9" s="11">
        <v>77</v>
      </c>
    </row>
    <row r="10" spans="1:12" x14ac:dyDescent="0.2">
      <c r="A10" t="s">
        <v>50</v>
      </c>
      <c r="B10" t="s">
        <v>48</v>
      </c>
      <c r="C10" s="11">
        <v>20</v>
      </c>
      <c r="D10" s="11">
        <v>0</v>
      </c>
      <c r="E10" s="11">
        <v>0</v>
      </c>
      <c r="F10" s="11">
        <v>79</v>
      </c>
    </row>
    <row r="11" spans="1:12" x14ac:dyDescent="0.2">
      <c r="A11" t="s">
        <v>51</v>
      </c>
      <c r="B11" t="s">
        <v>23</v>
      </c>
      <c r="C11" s="11">
        <v>15</v>
      </c>
      <c r="D11" s="11">
        <v>0</v>
      </c>
      <c r="E11" s="11">
        <v>3</v>
      </c>
      <c r="F11" s="11">
        <v>82</v>
      </c>
    </row>
    <row r="12" spans="1:12" x14ac:dyDescent="0.2">
      <c r="A12" t="s">
        <v>52</v>
      </c>
      <c r="B12" t="s">
        <v>23</v>
      </c>
      <c r="C12" s="11">
        <v>19</v>
      </c>
      <c r="D12" s="11">
        <v>0</v>
      </c>
      <c r="E12" s="11">
        <v>2</v>
      </c>
      <c r="F12" s="11">
        <v>79</v>
      </c>
    </row>
    <row r="13" spans="1:12" x14ac:dyDescent="0.2">
      <c r="A13" t="s">
        <v>53</v>
      </c>
      <c r="B13" t="s">
        <v>48</v>
      </c>
      <c r="C13" s="11">
        <v>31</v>
      </c>
      <c r="D13" s="11">
        <v>0</v>
      </c>
      <c r="E13" s="11">
        <v>3</v>
      </c>
      <c r="F13" s="11">
        <v>68</v>
      </c>
    </row>
    <row r="14" spans="1:12" x14ac:dyDescent="0.2">
      <c r="A14" t="s">
        <v>54</v>
      </c>
      <c r="B14" t="s">
        <v>23</v>
      </c>
      <c r="C14" s="11">
        <v>25</v>
      </c>
      <c r="D14" s="11">
        <v>0</v>
      </c>
      <c r="E14" s="11">
        <v>6</v>
      </c>
      <c r="F14" s="11">
        <v>70</v>
      </c>
    </row>
    <row r="15" spans="1:12" x14ac:dyDescent="0.2">
      <c r="A15" t="s">
        <v>24</v>
      </c>
      <c r="B15" t="s">
        <v>48</v>
      </c>
      <c r="C15" s="11">
        <v>14</v>
      </c>
      <c r="D15" s="11">
        <v>0</v>
      </c>
      <c r="E15" s="11">
        <v>1</v>
      </c>
      <c r="F15" s="11">
        <v>86</v>
      </c>
    </row>
    <row r="16" spans="1:12" x14ac:dyDescent="0.2">
      <c r="A16" t="s">
        <v>24</v>
      </c>
      <c r="B16" t="s">
        <v>23</v>
      </c>
      <c r="C16" s="11">
        <v>14</v>
      </c>
      <c r="D16" s="11">
        <v>0</v>
      </c>
      <c r="E16" s="11">
        <v>1</v>
      </c>
      <c r="F16" s="11">
        <v>86</v>
      </c>
    </row>
    <row r="17" spans="1:9" x14ac:dyDescent="0.2">
      <c r="A17" s="7"/>
      <c r="B17" s="7"/>
      <c r="C17" s="7"/>
      <c r="D17" s="7"/>
      <c r="E17" s="7"/>
      <c r="F17" s="7"/>
    </row>
    <row r="18" spans="1:9" x14ac:dyDescent="0.2">
      <c r="A18" s="8" t="s">
        <v>213</v>
      </c>
    </row>
    <row r="19" spans="1:9" x14ac:dyDescent="0.2">
      <c r="A19" s="8" t="s">
        <v>106</v>
      </c>
    </row>
    <row r="20" spans="1:9" x14ac:dyDescent="0.2">
      <c r="A20" s="9" t="s">
        <v>27</v>
      </c>
    </row>
    <row r="22" spans="1:9" x14ac:dyDescent="0.2">
      <c r="A22" s="8" t="s">
        <v>97</v>
      </c>
    </row>
    <row r="24" spans="1:9" ht="15.75" x14ac:dyDescent="0.2">
      <c r="A24" s="4" t="s">
        <v>107</v>
      </c>
    </row>
    <row r="25" spans="1:9" x14ac:dyDescent="0.2">
      <c r="A25" s="5" t="s">
        <v>12</v>
      </c>
    </row>
    <row r="27" spans="1:9" x14ac:dyDescent="0.2">
      <c r="A27" s="27" t="s">
        <v>13</v>
      </c>
      <c r="B27" s="27" t="s">
        <v>14</v>
      </c>
      <c r="C27" s="27" t="s">
        <v>108</v>
      </c>
      <c r="D27" s="27" t="s">
        <v>103</v>
      </c>
      <c r="E27" s="27" t="s">
        <v>104</v>
      </c>
      <c r="F27" s="27" t="s">
        <v>109</v>
      </c>
      <c r="G27" s="27" t="s">
        <v>109</v>
      </c>
      <c r="H27" s="27" t="s">
        <v>76</v>
      </c>
      <c r="I27" s="27" t="s">
        <v>20</v>
      </c>
    </row>
    <row r="28" spans="1:9" ht="15" x14ac:dyDescent="0.2">
      <c r="A28" s="27" t="s">
        <v>13</v>
      </c>
      <c r="B28" s="27" t="s">
        <v>14</v>
      </c>
      <c r="C28" s="27" t="s">
        <v>108</v>
      </c>
      <c r="D28" s="27" t="s">
        <v>103</v>
      </c>
      <c r="E28" s="27" t="s">
        <v>104</v>
      </c>
      <c r="F28" s="1" t="s">
        <v>110</v>
      </c>
      <c r="G28" s="1" t="s">
        <v>111</v>
      </c>
      <c r="H28" s="27" t="s">
        <v>76</v>
      </c>
      <c r="I28" s="27" t="s">
        <v>105</v>
      </c>
    </row>
    <row r="29" spans="1:9" x14ac:dyDescent="0.2">
      <c r="A29" t="s">
        <v>21</v>
      </c>
      <c r="B29" t="s">
        <v>49</v>
      </c>
      <c r="C29" s="11">
        <v>4</v>
      </c>
      <c r="D29" s="11">
        <v>11</v>
      </c>
      <c r="E29" s="11">
        <v>3</v>
      </c>
      <c r="F29" s="11">
        <v>0</v>
      </c>
      <c r="G29" s="11">
        <v>0</v>
      </c>
      <c r="H29" s="11">
        <v>0</v>
      </c>
      <c r="I29" s="11">
        <v>84</v>
      </c>
    </row>
    <row r="30" spans="1:9" x14ac:dyDescent="0.2">
      <c r="A30" t="s">
        <v>50</v>
      </c>
      <c r="B30" t="s">
        <v>49</v>
      </c>
      <c r="C30" s="6" t="s">
        <v>34</v>
      </c>
      <c r="D30" s="11">
        <v>23</v>
      </c>
      <c r="E30" s="6" t="s">
        <v>34</v>
      </c>
      <c r="F30" s="11">
        <v>0</v>
      </c>
      <c r="G30" s="11">
        <v>0</v>
      </c>
      <c r="H30" s="11">
        <v>0</v>
      </c>
      <c r="I30" s="11">
        <v>74</v>
      </c>
    </row>
    <row r="31" spans="1:9" x14ac:dyDescent="0.2">
      <c r="A31" t="s">
        <v>24</v>
      </c>
      <c r="B31" t="s">
        <v>49</v>
      </c>
      <c r="C31" s="11">
        <v>25</v>
      </c>
      <c r="D31" s="11">
        <v>35</v>
      </c>
      <c r="E31" s="11">
        <v>6</v>
      </c>
      <c r="F31" s="11">
        <v>9</v>
      </c>
      <c r="G31" s="11">
        <v>3</v>
      </c>
      <c r="H31" s="11">
        <v>6</v>
      </c>
      <c r="I31" s="11">
        <v>38</v>
      </c>
    </row>
    <row r="32" spans="1:9" x14ac:dyDescent="0.2">
      <c r="A32" s="7"/>
      <c r="B32" s="7"/>
      <c r="C32" s="7"/>
      <c r="D32" s="7"/>
      <c r="E32" s="7"/>
      <c r="F32" s="7"/>
      <c r="G32" s="7"/>
      <c r="H32" s="7"/>
      <c r="I32" s="7"/>
    </row>
    <row r="33" spans="1:3" x14ac:dyDescent="0.2">
      <c r="A33" s="8" t="s">
        <v>112</v>
      </c>
    </row>
    <row r="34" spans="1:3" x14ac:dyDescent="0.2">
      <c r="A34" s="8" t="s">
        <v>101</v>
      </c>
    </row>
    <row r="35" spans="1:3" x14ac:dyDescent="0.2">
      <c r="A35" s="9" t="s">
        <v>27</v>
      </c>
    </row>
    <row r="37" spans="1:3" x14ac:dyDescent="0.2">
      <c r="A37" s="8" t="s">
        <v>97</v>
      </c>
    </row>
    <row r="38" spans="1:3" x14ac:dyDescent="0.2">
      <c r="A38" s="8" t="s">
        <v>113</v>
      </c>
    </row>
    <row r="40" spans="1:3" s="17" customFormat="1" ht="15.75" x14ac:dyDescent="0.2">
      <c r="A40" s="16" t="s">
        <v>227</v>
      </c>
    </row>
    <row r="41" spans="1:3" x14ac:dyDescent="0.2">
      <c r="A41" s="5" t="s">
        <v>12</v>
      </c>
    </row>
    <row r="43" spans="1:3" ht="30" x14ac:dyDescent="0.2">
      <c r="A43" s="1" t="s">
        <v>13</v>
      </c>
      <c r="B43" s="1" t="s">
        <v>14</v>
      </c>
      <c r="C43" s="1" t="s">
        <v>114</v>
      </c>
    </row>
    <row r="44" spans="1:3" x14ac:dyDescent="0.2">
      <c r="A44" t="s">
        <v>21</v>
      </c>
      <c r="B44" t="s">
        <v>49</v>
      </c>
      <c r="C44" s="6" t="s">
        <v>34</v>
      </c>
    </row>
    <row r="45" spans="1:3" x14ac:dyDescent="0.2">
      <c r="A45" t="s">
        <v>21</v>
      </c>
      <c r="B45" t="s">
        <v>22</v>
      </c>
      <c r="C45" s="11">
        <v>0</v>
      </c>
    </row>
    <row r="46" spans="1:3" x14ac:dyDescent="0.2">
      <c r="A46" t="s">
        <v>50</v>
      </c>
      <c r="B46" t="s">
        <v>49</v>
      </c>
      <c r="C46" s="11">
        <v>0</v>
      </c>
    </row>
    <row r="47" spans="1:3" x14ac:dyDescent="0.2">
      <c r="A47" t="s">
        <v>53</v>
      </c>
      <c r="B47" t="s">
        <v>49</v>
      </c>
      <c r="C47" s="11">
        <v>7</v>
      </c>
    </row>
    <row r="48" spans="1:3" x14ac:dyDescent="0.2">
      <c r="A48" t="s">
        <v>24</v>
      </c>
      <c r="B48" t="s">
        <v>49</v>
      </c>
      <c r="C48" s="11">
        <v>1</v>
      </c>
    </row>
    <row r="49" spans="1:3" x14ac:dyDescent="0.2">
      <c r="A49" t="s">
        <v>24</v>
      </c>
      <c r="B49" t="s">
        <v>22</v>
      </c>
      <c r="C49" s="11">
        <v>3</v>
      </c>
    </row>
    <row r="50" spans="1:3" x14ac:dyDescent="0.2">
      <c r="A50" s="7"/>
      <c r="B50" s="7"/>
      <c r="C50" s="7"/>
    </row>
    <row r="51" spans="1:3" x14ac:dyDescent="0.2">
      <c r="A51" s="8" t="s">
        <v>225</v>
      </c>
    </row>
    <row r="52" spans="1:3" x14ac:dyDescent="0.2">
      <c r="A52" s="8" t="s">
        <v>226</v>
      </c>
    </row>
    <row r="53" spans="1:3" x14ac:dyDescent="0.2">
      <c r="A53" s="9" t="s">
        <v>27</v>
      </c>
    </row>
    <row r="55" spans="1:3" x14ac:dyDescent="0.2">
      <c r="A55" s="8" t="s">
        <v>115</v>
      </c>
    </row>
    <row r="57" spans="1:3" s="17" customFormat="1" ht="15.75" x14ac:dyDescent="0.2">
      <c r="A57" s="16" t="s">
        <v>229</v>
      </c>
    </row>
    <row r="58" spans="1:3" x14ac:dyDescent="0.2">
      <c r="A58" s="5" t="s">
        <v>12</v>
      </c>
    </row>
    <row r="60" spans="1:3" ht="30" x14ac:dyDescent="0.2">
      <c r="A60" s="1" t="s">
        <v>13</v>
      </c>
      <c r="B60" s="1" t="s">
        <v>14</v>
      </c>
      <c r="C60" s="1" t="s">
        <v>207</v>
      </c>
    </row>
    <row r="61" spans="1:3" x14ac:dyDescent="0.2">
      <c r="A61" t="s">
        <v>46</v>
      </c>
      <c r="B61" t="s">
        <v>23</v>
      </c>
      <c r="C61" s="11">
        <v>0</v>
      </c>
    </row>
    <row r="62" spans="1:3" x14ac:dyDescent="0.2">
      <c r="A62" t="s">
        <v>50</v>
      </c>
      <c r="B62" t="s">
        <v>48</v>
      </c>
      <c r="C62" s="6" t="s">
        <v>34</v>
      </c>
    </row>
    <row r="63" spans="1:3" x14ac:dyDescent="0.2">
      <c r="A63" t="s">
        <v>50</v>
      </c>
      <c r="B63" t="s">
        <v>49</v>
      </c>
      <c r="C63" s="6" t="s">
        <v>34</v>
      </c>
    </row>
    <row r="64" spans="1:3" x14ac:dyDescent="0.2">
      <c r="A64" t="s">
        <v>50</v>
      </c>
      <c r="B64" t="s">
        <v>23</v>
      </c>
      <c r="C64" s="11">
        <v>0</v>
      </c>
    </row>
    <row r="65" spans="1:3" x14ac:dyDescent="0.2">
      <c r="A65" t="s">
        <v>51</v>
      </c>
      <c r="B65" t="s">
        <v>23</v>
      </c>
      <c r="C65" s="11">
        <v>0</v>
      </c>
    </row>
    <row r="66" spans="1:3" x14ac:dyDescent="0.2">
      <c r="A66" t="s">
        <v>52</v>
      </c>
      <c r="B66" t="s">
        <v>23</v>
      </c>
      <c r="C66" s="11">
        <v>0</v>
      </c>
    </row>
    <row r="67" spans="1:3" x14ac:dyDescent="0.2">
      <c r="A67" t="s">
        <v>53</v>
      </c>
      <c r="B67" t="s">
        <v>48</v>
      </c>
      <c r="C67" s="11">
        <v>0</v>
      </c>
    </row>
    <row r="68" spans="1:3" x14ac:dyDescent="0.2">
      <c r="A68" t="s">
        <v>53</v>
      </c>
      <c r="B68" t="s">
        <v>23</v>
      </c>
      <c r="C68" s="11">
        <v>0</v>
      </c>
    </row>
    <row r="69" spans="1:3" x14ac:dyDescent="0.2">
      <c r="A69" t="s">
        <v>24</v>
      </c>
      <c r="B69" t="s">
        <v>48</v>
      </c>
      <c r="C69" s="11">
        <v>0</v>
      </c>
    </row>
    <row r="70" spans="1:3" x14ac:dyDescent="0.2">
      <c r="A70" t="s">
        <v>24</v>
      </c>
      <c r="B70" t="s">
        <v>49</v>
      </c>
      <c r="C70" s="6" t="s">
        <v>34</v>
      </c>
    </row>
    <row r="71" spans="1:3" x14ac:dyDescent="0.2">
      <c r="A71" t="s">
        <v>24</v>
      </c>
      <c r="B71" t="s">
        <v>23</v>
      </c>
      <c r="C71" s="11">
        <v>0</v>
      </c>
    </row>
    <row r="72" spans="1:3" x14ac:dyDescent="0.2">
      <c r="A72" s="7"/>
      <c r="B72" s="7"/>
      <c r="C72" s="7"/>
    </row>
    <row r="73" spans="1:3" x14ac:dyDescent="0.2">
      <c r="A73" s="8" t="s">
        <v>230</v>
      </c>
    </row>
    <row r="74" spans="1:3" x14ac:dyDescent="0.2">
      <c r="A74" s="8" t="s">
        <v>228</v>
      </c>
    </row>
    <row r="75" spans="1:3" x14ac:dyDescent="0.2">
      <c r="A75" s="9" t="s">
        <v>27</v>
      </c>
    </row>
    <row r="77" spans="1:3" x14ac:dyDescent="0.2">
      <c r="A77" s="18" t="s">
        <v>116</v>
      </c>
    </row>
    <row r="79" spans="1:3" ht="15.75" x14ac:dyDescent="0.2">
      <c r="A79" s="4" t="s">
        <v>117</v>
      </c>
    </row>
    <row r="80" spans="1:3" x14ac:dyDescent="0.2">
      <c r="A80" s="5" t="s">
        <v>12</v>
      </c>
    </row>
    <row r="82" spans="1:7" x14ac:dyDescent="0.2">
      <c r="A82" s="27" t="s">
        <v>13</v>
      </c>
      <c r="B82" s="27" t="s">
        <v>14</v>
      </c>
      <c r="C82" s="27" t="s">
        <v>118</v>
      </c>
      <c r="D82" s="27" t="s">
        <v>118</v>
      </c>
      <c r="E82" s="27" t="s">
        <v>119</v>
      </c>
      <c r="F82" s="27" t="s">
        <v>76</v>
      </c>
      <c r="G82" s="27" t="s">
        <v>105</v>
      </c>
    </row>
    <row r="83" spans="1:7" ht="15" x14ac:dyDescent="0.2">
      <c r="A83" s="27" t="s">
        <v>13</v>
      </c>
      <c r="B83" s="27" t="s">
        <v>14</v>
      </c>
      <c r="C83" s="1" t="s">
        <v>120</v>
      </c>
      <c r="D83" s="1" t="s">
        <v>121</v>
      </c>
      <c r="E83" s="27" t="s">
        <v>122</v>
      </c>
      <c r="F83" s="27" t="s">
        <v>76</v>
      </c>
      <c r="G83" s="27" t="s">
        <v>105</v>
      </c>
    </row>
    <row r="84" spans="1:7" x14ac:dyDescent="0.2">
      <c r="A84" t="s">
        <v>44</v>
      </c>
      <c r="B84" t="s">
        <v>23</v>
      </c>
      <c r="C84" s="11">
        <v>9</v>
      </c>
      <c r="D84" s="11">
        <v>50</v>
      </c>
      <c r="E84" s="11">
        <v>43</v>
      </c>
      <c r="F84" s="11">
        <v>3</v>
      </c>
      <c r="G84" s="11">
        <v>23</v>
      </c>
    </row>
    <row r="85" spans="1:7" x14ac:dyDescent="0.2">
      <c r="A85" t="s">
        <v>45</v>
      </c>
      <c r="B85" t="s">
        <v>23</v>
      </c>
      <c r="C85" s="11">
        <v>8</v>
      </c>
      <c r="D85" s="11">
        <v>55</v>
      </c>
      <c r="E85" s="11">
        <v>14</v>
      </c>
      <c r="F85" s="11">
        <v>0</v>
      </c>
      <c r="G85" s="11">
        <v>45</v>
      </c>
    </row>
    <row r="86" spans="1:7" x14ac:dyDescent="0.2">
      <c r="A86" t="s">
        <v>46</v>
      </c>
      <c r="B86" t="s">
        <v>23</v>
      </c>
      <c r="C86" s="6" t="s">
        <v>34</v>
      </c>
      <c r="D86" s="11">
        <v>26</v>
      </c>
      <c r="E86" s="11">
        <v>22</v>
      </c>
      <c r="F86" s="6" t="s">
        <v>34</v>
      </c>
      <c r="G86" s="11">
        <v>61</v>
      </c>
    </row>
    <row r="87" spans="1:7" x14ac:dyDescent="0.2">
      <c r="A87" t="s">
        <v>47</v>
      </c>
      <c r="B87" t="s">
        <v>23</v>
      </c>
      <c r="C87" s="11">
        <v>12</v>
      </c>
      <c r="D87" s="11">
        <v>20</v>
      </c>
      <c r="E87" s="11">
        <v>18</v>
      </c>
      <c r="F87" s="11">
        <v>2</v>
      </c>
      <c r="G87" s="11">
        <v>59</v>
      </c>
    </row>
    <row r="88" spans="1:7" x14ac:dyDescent="0.2">
      <c r="A88" t="s">
        <v>21</v>
      </c>
      <c r="B88" t="s">
        <v>48</v>
      </c>
      <c r="C88" s="11">
        <v>25</v>
      </c>
      <c r="D88" s="11">
        <v>33</v>
      </c>
      <c r="E88" s="11">
        <v>33</v>
      </c>
      <c r="F88" s="11">
        <v>0</v>
      </c>
      <c r="G88" s="11">
        <v>46</v>
      </c>
    </row>
    <row r="89" spans="1:7" x14ac:dyDescent="0.2">
      <c r="A89" t="s">
        <v>21</v>
      </c>
      <c r="B89" t="s">
        <v>49</v>
      </c>
      <c r="C89" s="11">
        <v>25</v>
      </c>
      <c r="D89" s="11">
        <v>21</v>
      </c>
      <c r="E89" s="11">
        <v>37</v>
      </c>
      <c r="F89" s="11">
        <v>0</v>
      </c>
      <c r="G89" s="11">
        <v>46</v>
      </c>
    </row>
    <row r="90" spans="1:7" x14ac:dyDescent="0.2">
      <c r="A90" t="s">
        <v>21</v>
      </c>
      <c r="B90" t="s">
        <v>22</v>
      </c>
      <c r="C90" s="11">
        <v>49</v>
      </c>
      <c r="D90" s="11">
        <v>47</v>
      </c>
      <c r="E90" s="11">
        <v>56</v>
      </c>
      <c r="F90" s="6" t="s">
        <v>34</v>
      </c>
      <c r="G90" s="6" t="s">
        <v>34</v>
      </c>
    </row>
    <row r="91" spans="1:7" x14ac:dyDescent="0.2">
      <c r="A91" t="s">
        <v>21</v>
      </c>
      <c r="B91" t="s">
        <v>23</v>
      </c>
      <c r="C91" s="11">
        <v>35</v>
      </c>
      <c r="D91" s="11">
        <v>36</v>
      </c>
      <c r="E91" s="11">
        <v>44</v>
      </c>
      <c r="F91" s="11">
        <v>0</v>
      </c>
      <c r="G91" s="11">
        <v>35</v>
      </c>
    </row>
    <row r="92" spans="1:7" x14ac:dyDescent="0.2">
      <c r="A92" t="s">
        <v>50</v>
      </c>
      <c r="B92" t="s">
        <v>48</v>
      </c>
      <c r="C92" s="11">
        <v>18</v>
      </c>
      <c r="D92" s="11">
        <v>30</v>
      </c>
      <c r="E92" s="11">
        <v>34</v>
      </c>
      <c r="F92" s="11">
        <v>0</v>
      </c>
      <c r="G92" s="11">
        <v>44</v>
      </c>
    </row>
    <row r="93" spans="1:7" x14ac:dyDescent="0.2">
      <c r="A93" t="s">
        <v>50</v>
      </c>
      <c r="B93" t="s">
        <v>49</v>
      </c>
      <c r="C93" s="11">
        <v>24</v>
      </c>
      <c r="D93" s="11">
        <v>30</v>
      </c>
      <c r="E93" s="11">
        <v>39</v>
      </c>
      <c r="F93" s="11">
        <v>0</v>
      </c>
      <c r="G93" s="11">
        <v>37</v>
      </c>
    </row>
    <row r="94" spans="1:7" x14ac:dyDescent="0.2">
      <c r="A94" t="s">
        <v>50</v>
      </c>
      <c r="B94" t="s">
        <v>23</v>
      </c>
      <c r="C94" s="11">
        <v>18</v>
      </c>
      <c r="D94" s="11">
        <v>30</v>
      </c>
      <c r="E94" s="11">
        <v>34</v>
      </c>
      <c r="F94" s="11">
        <v>0</v>
      </c>
      <c r="G94" s="11">
        <v>44</v>
      </c>
    </row>
    <row r="95" spans="1:7" x14ac:dyDescent="0.2">
      <c r="A95" t="s">
        <v>51</v>
      </c>
      <c r="B95" t="s">
        <v>23</v>
      </c>
      <c r="C95" s="11">
        <v>21</v>
      </c>
      <c r="D95" s="11">
        <v>40</v>
      </c>
      <c r="E95" s="11">
        <v>29</v>
      </c>
      <c r="F95" s="11">
        <v>2</v>
      </c>
      <c r="G95" s="11">
        <v>37</v>
      </c>
    </row>
    <row r="96" spans="1:7" x14ac:dyDescent="0.2">
      <c r="A96" t="s">
        <v>52</v>
      </c>
      <c r="B96" t="s">
        <v>23</v>
      </c>
      <c r="C96" s="11">
        <v>23</v>
      </c>
      <c r="D96" s="11">
        <v>28</v>
      </c>
      <c r="E96" s="11">
        <v>11</v>
      </c>
      <c r="F96" s="11">
        <v>1</v>
      </c>
      <c r="G96" s="11">
        <v>62</v>
      </c>
    </row>
    <row r="97" spans="1:7" x14ac:dyDescent="0.2">
      <c r="A97" t="s">
        <v>53</v>
      </c>
      <c r="B97" t="s">
        <v>48</v>
      </c>
      <c r="C97" s="11">
        <v>22</v>
      </c>
      <c r="D97" s="11">
        <v>39</v>
      </c>
      <c r="E97" s="11">
        <v>40</v>
      </c>
      <c r="F97" s="11">
        <v>2</v>
      </c>
      <c r="G97" s="11">
        <v>44</v>
      </c>
    </row>
    <row r="98" spans="1:7" x14ac:dyDescent="0.2">
      <c r="A98" t="s">
        <v>53</v>
      </c>
      <c r="B98" t="s">
        <v>49</v>
      </c>
      <c r="C98" s="6" t="s">
        <v>34</v>
      </c>
      <c r="D98" s="11">
        <v>22</v>
      </c>
      <c r="E98" s="11">
        <v>34</v>
      </c>
      <c r="F98" s="6" t="s">
        <v>34</v>
      </c>
      <c r="G98" s="11">
        <v>51</v>
      </c>
    </row>
    <row r="99" spans="1:7" x14ac:dyDescent="0.2">
      <c r="A99" t="s">
        <v>53</v>
      </c>
      <c r="B99" t="s">
        <v>23</v>
      </c>
      <c r="C99" s="11">
        <v>20</v>
      </c>
      <c r="D99" s="11">
        <v>35</v>
      </c>
      <c r="E99" s="11">
        <v>38</v>
      </c>
      <c r="F99" s="11">
        <v>1</v>
      </c>
      <c r="G99" s="11">
        <v>46</v>
      </c>
    </row>
    <row r="100" spans="1:7" x14ac:dyDescent="0.2">
      <c r="A100" t="s">
        <v>54</v>
      </c>
      <c r="B100" t="s">
        <v>23</v>
      </c>
      <c r="C100" s="6" t="s">
        <v>34</v>
      </c>
      <c r="D100" s="11">
        <v>18</v>
      </c>
      <c r="E100" s="11">
        <v>46</v>
      </c>
      <c r="F100" s="6" t="s">
        <v>34</v>
      </c>
      <c r="G100" s="11">
        <v>33</v>
      </c>
    </row>
    <row r="101" spans="1:7" x14ac:dyDescent="0.2">
      <c r="A101" t="s">
        <v>24</v>
      </c>
      <c r="B101" t="s">
        <v>48</v>
      </c>
      <c r="C101" s="11">
        <v>8</v>
      </c>
      <c r="D101" s="11">
        <v>33</v>
      </c>
      <c r="E101" s="11">
        <v>16</v>
      </c>
      <c r="F101" s="11">
        <v>0</v>
      </c>
      <c r="G101" s="11">
        <v>56</v>
      </c>
    </row>
    <row r="102" spans="1:7" x14ac:dyDescent="0.2">
      <c r="A102" t="s">
        <v>24</v>
      </c>
      <c r="B102" t="s">
        <v>49</v>
      </c>
      <c r="C102" s="11">
        <v>38</v>
      </c>
      <c r="D102" s="11">
        <v>37</v>
      </c>
      <c r="E102" s="11">
        <v>52</v>
      </c>
      <c r="F102" s="11">
        <v>2</v>
      </c>
      <c r="G102" s="11">
        <v>29</v>
      </c>
    </row>
    <row r="103" spans="1:7" x14ac:dyDescent="0.2">
      <c r="A103" t="s">
        <v>24</v>
      </c>
      <c r="B103" t="s">
        <v>22</v>
      </c>
      <c r="C103" s="11">
        <v>81</v>
      </c>
      <c r="D103" s="11">
        <v>69</v>
      </c>
      <c r="E103" s="11">
        <v>76</v>
      </c>
      <c r="F103" s="11">
        <v>1</v>
      </c>
      <c r="G103" s="11">
        <v>1</v>
      </c>
    </row>
    <row r="104" spans="1:7" x14ac:dyDescent="0.2">
      <c r="A104" t="s">
        <v>24</v>
      </c>
      <c r="B104" t="s">
        <v>23</v>
      </c>
      <c r="C104" s="11">
        <v>31</v>
      </c>
      <c r="D104" s="11">
        <v>43</v>
      </c>
      <c r="E104" s="11">
        <v>37</v>
      </c>
      <c r="F104" s="11">
        <v>1</v>
      </c>
      <c r="G104" s="11">
        <v>37</v>
      </c>
    </row>
    <row r="105" spans="1:7" x14ac:dyDescent="0.2">
      <c r="A105" s="7"/>
      <c r="B105" s="7"/>
      <c r="C105" s="7"/>
      <c r="D105" s="7"/>
      <c r="E105" s="7"/>
      <c r="F105" s="7"/>
      <c r="G105" s="7"/>
    </row>
    <row r="106" spans="1:7" x14ac:dyDescent="0.2">
      <c r="A106" s="8" t="s">
        <v>123</v>
      </c>
    </row>
    <row r="107" spans="1:7" x14ac:dyDescent="0.2">
      <c r="A107" s="8" t="s">
        <v>124</v>
      </c>
    </row>
    <row r="108" spans="1:7" x14ac:dyDescent="0.2">
      <c r="A108" s="9" t="s">
        <v>27</v>
      </c>
    </row>
    <row r="110" spans="1:7" x14ac:dyDescent="0.2">
      <c r="A110" s="8" t="s">
        <v>97</v>
      </c>
    </row>
    <row r="111" spans="1:7" x14ac:dyDescent="0.2">
      <c r="A111" s="8" t="s">
        <v>125</v>
      </c>
    </row>
  </sheetData>
  <mergeCells count="14">
    <mergeCell ref="F27:G27"/>
    <mergeCell ref="H27:H28"/>
    <mergeCell ref="I27:I28"/>
    <mergeCell ref="A82:A83"/>
    <mergeCell ref="B82:B83"/>
    <mergeCell ref="C82:D82"/>
    <mergeCell ref="E82:E83"/>
    <mergeCell ref="F82:F83"/>
    <mergeCell ref="G82:G83"/>
    <mergeCell ref="A27:A28"/>
    <mergeCell ref="B27:B28"/>
    <mergeCell ref="C27:C28"/>
    <mergeCell ref="D27:D28"/>
    <mergeCell ref="E27:E28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9"/>
  <sheetViews>
    <sheetView topLeftCell="A190" zoomScaleNormal="100" workbookViewId="0">
      <selection activeCell="A247" sqref="A247"/>
    </sheetView>
  </sheetViews>
  <sheetFormatPr baseColWidth="10" defaultRowHeight="12.75" x14ac:dyDescent="0.2"/>
  <cols>
    <col min="1" max="2" width="22.7109375" customWidth="1"/>
    <col min="3" max="6" width="14.7109375" customWidth="1"/>
    <col min="7" max="7" width="17.28515625" customWidth="1"/>
    <col min="8" max="12" width="14.7109375" customWidth="1"/>
  </cols>
  <sheetData>
    <row r="1" spans="1:12" ht="15.75" x14ac:dyDescent="0.2">
      <c r="A1" s="4" t="s">
        <v>126</v>
      </c>
      <c r="L1" s="10" t="str">
        <f>HYPERLINK("#'Sommaire'!A1", "Retour sommaire")</f>
        <v>Retour sommaire</v>
      </c>
    </row>
    <row r="2" spans="1:12" x14ac:dyDescent="0.2">
      <c r="A2" s="5" t="s">
        <v>12</v>
      </c>
    </row>
    <row r="4" spans="1:12" x14ac:dyDescent="0.2">
      <c r="A4" s="27" t="s">
        <v>13</v>
      </c>
      <c r="B4" s="27" t="s">
        <v>14</v>
      </c>
      <c r="C4" s="27" t="s">
        <v>127</v>
      </c>
      <c r="D4" s="27" t="s">
        <v>128</v>
      </c>
      <c r="E4" s="27" t="s">
        <v>129</v>
      </c>
      <c r="F4" s="27" t="s">
        <v>129</v>
      </c>
      <c r="G4" s="27" t="s">
        <v>129</v>
      </c>
      <c r="H4" s="27" t="s">
        <v>130</v>
      </c>
      <c r="I4" s="27" t="s">
        <v>131</v>
      </c>
      <c r="J4" s="27" t="s">
        <v>132</v>
      </c>
      <c r="K4" s="27" t="s">
        <v>105</v>
      </c>
    </row>
    <row r="5" spans="1:12" ht="45" x14ac:dyDescent="0.2">
      <c r="A5" s="27" t="s">
        <v>13</v>
      </c>
      <c r="B5" s="27" t="s">
        <v>14</v>
      </c>
      <c r="C5" s="27" t="s">
        <v>127</v>
      </c>
      <c r="D5" s="27" t="s">
        <v>133</v>
      </c>
      <c r="E5" s="1" t="s">
        <v>134</v>
      </c>
      <c r="F5" s="1" t="s">
        <v>135</v>
      </c>
      <c r="G5" s="1" t="s">
        <v>136</v>
      </c>
      <c r="H5" s="27" t="s">
        <v>130</v>
      </c>
      <c r="I5" s="27" t="s">
        <v>137</v>
      </c>
      <c r="J5" s="27" t="s">
        <v>132</v>
      </c>
      <c r="K5" s="27" t="s">
        <v>105</v>
      </c>
    </row>
    <row r="6" spans="1:12" x14ac:dyDescent="0.2">
      <c r="A6" t="s">
        <v>44</v>
      </c>
      <c r="B6" t="s">
        <v>23</v>
      </c>
      <c r="C6" s="11">
        <v>51</v>
      </c>
      <c r="D6" s="11">
        <v>73</v>
      </c>
      <c r="E6" s="11">
        <v>88</v>
      </c>
      <c r="F6" s="11">
        <v>40</v>
      </c>
      <c r="G6" s="11">
        <v>54</v>
      </c>
      <c r="H6" s="11">
        <v>52</v>
      </c>
      <c r="I6" s="11">
        <v>35</v>
      </c>
      <c r="J6" s="11">
        <v>1</v>
      </c>
      <c r="K6" s="11">
        <v>3</v>
      </c>
    </row>
    <row r="7" spans="1:12" x14ac:dyDescent="0.2">
      <c r="A7" t="s">
        <v>45</v>
      </c>
      <c r="B7" t="s">
        <v>23</v>
      </c>
      <c r="C7" s="11">
        <v>9</v>
      </c>
      <c r="D7" s="11">
        <v>43</v>
      </c>
      <c r="E7" s="11">
        <v>76</v>
      </c>
      <c r="F7" s="11">
        <v>17</v>
      </c>
      <c r="G7" s="11">
        <v>29</v>
      </c>
      <c r="H7" s="11">
        <v>19</v>
      </c>
      <c r="I7" s="6" t="s">
        <v>34</v>
      </c>
      <c r="J7" s="6" t="s">
        <v>34</v>
      </c>
      <c r="K7" s="11">
        <v>14</v>
      </c>
    </row>
    <row r="8" spans="1:12" x14ac:dyDescent="0.2">
      <c r="A8" t="s">
        <v>46</v>
      </c>
      <c r="B8" t="s">
        <v>23</v>
      </c>
      <c r="C8" s="11">
        <v>27</v>
      </c>
      <c r="D8" s="11">
        <v>29</v>
      </c>
      <c r="E8" s="11">
        <v>75</v>
      </c>
      <c r="F8" s="11">
        <v>14</v>
      </c>
      <c r="G8" s="11">
        <v>19</v>
      </c>
      <c r="H8" s="11">
        <v>13</v>
      </c>
      <c r="I8" s="11">
        <v>1</v>
      </c>
      <c r="J8" s="11">
        <v>1</v>
      </c>
      <c r="K8" s="11">
        <v>13</v>
      </c>
    </row>
    <row r="9" spans="1:12" x14ac:dyDescent="0.2">
      <c r="A9" t="s">
        <v>47</v>
      </c>
      <c r="B9" t="s">
        <v>23</v>
      </c>
      <c r="C9" s="11">
        <v>32</v>
      </c>
      <c r="D9" s="11">
        <v>23</v>
      </c>
      <c r="E9" s="11">
        <v>63</v>
      </c>
      <c r="F9" s="11">
        <v>22</v>
      </c>
      <c r="G9" s="11">
        <v>25</v>
      </c>
      <c r="H9" s="11">
        <v>10</v>
      </c>
      <c r="I9" s="11">
        <v>2</v>
      </c>
      <c r="J9" s="11">
        <v>0</v>
      </c>
      <c r="K9" s="11">
        <v>8</v>
      </c>
    </row>
    <row r="10" spans="1:12" x14ac:dyDescent="0.2">
      <c r="A10" t="s">
        <v>21</v>
      </c>
      <c r="B10" t="s">
        <v>48</v>
      </c>
      <c r="C10" s="11">
        <v>33</v>
      </c>
      <c r="D10" s="11">
        <v>39</v>
      </c>
      <c r="E10" s="11">
        <v>71</v>
      </c>
      <c r="F10" s="11">
        <v>13</v>
      </c>
      <c r="G10" s="11">
        <v>28</v>
      </c>
      <c r="H10" s="11">
        <v>13</v>
      </c>
      <c r="I10" s="11">
        <v>2</v>
      </c>
      <c r="J10" s="11">
        <v>8</v>
      </c>
      <c r="K10" s="11">
        <v>14</v>
      </c>
    </row>
    <row r="11" spans="1:12" x14ac:dyDescent="0.2">
      <c r="A11" t="s">
        <v>21</v>
      </c>
      <c r="B11" t="s">
        <v>49</v>
      </c>
      <c r="C11" s="11">
        <v>34</v>
      </c>
      <c r="D11" s="11">
        <v>32</v>
      </c>
      <c r="E11" s="11">
        <v>68</v>
      </c>
      <c r="F11" s="11">
        <v>25</v>
      </c>
      <c r="G11" s="11">
        <v>8</v>
      </c>
      <c r="H11" s="11">
        <v>13</v>
      </c>
      <c r="I11" s="6" t="s">
        <v>34</v>
      </c>
      <c r="J11" s="6" t="s">
        <v>34</v>
      </c>
      <c r="K11" s="11">
        <v>12</v>
      </c>
    </row>
    <row r="12" spans="1:12" x14ac:dyDescent="0.2">
      <c r="A12" t="s">
        <v>21</v>
      </c>
      <c r="B12" t="s">
        <v>22</v>
      </c>
      <c r="C12" s="11">
        <v>37</v>
      </c>
      <c r="D12" s="11">
        <v>41</v>
      </c>
      <c r="E12" s="11">
        <v>77</v>
      </c>
      <c r="F12" s="11">
        <v>27</v>
      </c>
      <c r="G12" s="11">
        <v>19</v>
      </c>
      <c r="H12" s="11">
        <v>17</v>
      </c>
      <c r="I12" s="11">
        <v>10</v>
      </c>
      <c r="J12" s="11">
        <v>2</v>
      </c>
      <c r="K12" s="11">
        <v>2</v>
      </c>
    </row>
    <row r="13" spans="1:12" x14ac:dyDescent="0.2">
      <c r="A13" t="s">
        <v>21</v>
      </c>
      <c r="B13" t="s">
        <v>23</v>
      </c>
      <c r="C13" s="11">
        <v>35</v>
      </c>
      <c r="D13" s="11">
        <v>38</v>
      </c>
      <c r="E13" s="11">
        <v>73</v>
      </c>
      <c r="F13" s="11">
        <v>22</v>
      </c>
      <c r="G13" s="11">
        <v>20</v>
      </c>
      <c r="H13" s="11">
        <v>15</v>
      </c>
      <c r="I13" s="11">
        <v>5</v>
      </c>
      <c r="J13" s="11">
        <v>4</v>
      </c>
      <c r="K13" s="11">
        <v>8</v>
      </c>
    </row>
    <row r="14" spans="1:12" x14ac:dyDescent="0.2">
      <c r="A14" t="s">
        <v>50</v>
      </c>
      <c r="B14" t="s">
        <v>48</v>
      </c>
      <c r="C14" s="11">
        <v>35</v>
      </c>
      <c r="D14" s="11">
        <v>47</v>
      </c>
      <c r="E14" s="11">
        <v>90</v>
      </c>
      <c r="F14" s="11">
        <v>22</v>
      </c>
      <c r="G14" s="11">
        <v>31</v>
      </c>
      <c r="H14" s="11">
        <v>28</v>
      </c>
      <c r="I14" s="11">
        <v>3</v>
      </c>
      <c r="J14" s="11">
        <v>0</v>
      </c>
      <c r="K14" s="11">
        <v>6</v>
      </c>
    </row>
    <row r="15" spans="1:12" x14ac:dyDescent="0.2">
      <c r="A15" t="s">
        <v>50</v>
      </c>
      <c r="B15" t="s">
        <v>49</v>
      </c>
      <c r="C15" s="11">
        <v>42</v>
      </c>
      <c r="D15" s="11">
        <v>40</v>
      </c>
      <c r="E15" s="11">
        <v>66</v>
      </c>
      <c r="F15" s="11">
        <v>22</v>
      </c>
      <c r="G15" s="11">
        <v>18</v>
      </c>
      <c r="H15" s="11">
        <v>20</v>
      </c>
      <c r="I15" s="6" t="s">
        <v>34</v>
      </c>
      <c r="J15" s="6" t="s">
        <v>34</v>
      </c>
      <c r="K15" s="11">
        <v>9</v>
      </c>
    </row>
    <row r="16" spans="1:12" x14ac:dyDescent="0.2">
      <c r="A16" t="s">
        <v>50</v>
      </c>
      <c r="B16" t="s">
        <v>23</v>
      </c>
      <c r="C16" s="11">
        <v>35</v>
      </c>
      <c r="D16" s="11">
        <v>46</v>
      </c>
      <c r="E16" s="11">
        <v>89</v>
      </c>
      <c r="F16" s="11">
        <v>22</v>
      </c>
      <c r="G16" s="11">
        <v>30</v>
      </c>
      <c r="H16" s="11">
        <v>28</v>
      </c>
      <c r="I16" s="11">
        <v>3</v>
      </c>
      <c r="J16" s="11">
        <v>0</v>
      </c>
      <c r="K16" s="11">
        <v>6</v>
      </c>
    </row>
    <row r="17" spans="1:11" x14ac:dyDescent="0.2">
      <c r="A17" t="s">
        <v>51</v>
      </c>
      <c r="B17" t="s">
        <v>23</v>
      </c>
      <c r="C17" s="11">
        <v>24</v>
      </c>
      <c r="D17" s="11">
        <v>61</v>
      </c>
      <c r="E17" s="11">
        <v>83</v>
      </c>
      <c r="F17" s="11">
        <v>33</v>
      </c>
      <c r="G17" s="11">
        <v>58</v>
      </c>
      <c r="H17" s="11">
        <v>41</v>
      </c>
      <c r="I17" s="11">
        <v>11</v>
      </c>
      <c r="J17" s="11">
        <v>1</v>
      </c>
      <c r="K17" s="11">
        <v>4</v>
      </c>
    </row>
    <row r="18" spans="1:11" x14ac:dyDescent="0.2">
      <c r="A18" t="s">
        <v>52</v>
      </c>
      <c r="B18" t="s">
        <v>23</v>
      </c>
      <c r="C18" s="11">
        <v>23</v>
      </c>
      <c r="D18" s="11">
        <v>14</v>
      </c>
      <c r="E18" s="11">
        <v>25</v>
      </c>
      <c r="F18" s="11">
        <v>7</v>
      </c>
      <c r="G18" s="11">
        <v>3</v>
      </c>
      <c r="H18" s="11">
        <v>1</v>
      </c>
      <c r="I18" s="11">
        <v>0</v>
      </c>
      <c r="J18" s="11">
        <v>0</v>
      </c>
      <c r="K18" s="11">
        <v>50</v>
      </c>
    </row>
    <row r="19" spans="1:11" x14ac:dyDescent="0.2">
      <c r="A19" t="s">
        <v>53</v>
      </c>
      <c r="B19" t="s">
        <v>48</v>
      </c>
      <c r="C19" s="11">
        <v>37</v>
      </c>
      <c r="D19" s="11">
        <v>36</v>
      </c>
      <c r="E19" s="11">
        <v>74</v>
      </c>
      <c r="F19" s="11">
        <v>25</v>
      </c>
      <c r="G19" s="11">
        <v>31</v>
      </c>
      <c r="H19" s="11">
        <v>26</v>
      </c>
      <c r="I19" s="11">
        <v>9</v>
      </c>
      <c r="J19" s="11">
        <v>3</v>
      </c>
      <c r="K19" s="11">
        <v>9</v>
      </c>
    </row>
    <row r="20" spans="1:11" x14ac:dyDescent="0.2">
      <c r="A20" t="s">
        <v>53</v>
      </c>
      <c r="B20" t="s">
        <v>49</v>
      </c>
      <c r="C20" s="11">
        <v>55</v>
      </c>
      <c r="D20" s="11">
        <v>25</v>
      </c>
      <c r="E20" s="11">
        <v>66</v>
      </c>
      <c r="F20" s="11">
        <v>26</v>
      </c>
      <c r="G20" s="11">
        <v>45</v>
      </c>
      <c r="H20" s="11">
        <v>12</v>
      </c>
      <c r="I20" s="11">
        <v>1</v>
      </c>
      <c r="J20" s="11">
        <v>6</v>
      </c>
      <c r="K20" s="11">
        <v>4</v>
      </c>
    </row>
    <row r="21" spans="1:11" x14ac:dyDescent="0.2">
      <c r="A21" t="s">
        <v>53</v>
      </c>
      <c r="B21" t="s">
        <v>23</v>
      </c>
      <c r="C21" s="11">
        <v>41</v>
      </c>
      <c r="D21" s="11">
        <v>34</v>
      </c>
      <c r="E21" s="11">
        <v>72</v>
      </c>
      <c r="F21" s="11">
        <v>25</v>
      </c>
      <c r="G21" s="11">
        <v>34</v>
      </c>
      <c r="H21" s="11">
        <v>23</v>
      </c>
      <c r="I21" s="11">
        <v>7</v>
      </c>
      <c r="J21" s="11">
        <v>4</v>
      </c>
      <c r="K21" s="11">
        <v>8</v>
      </c>
    </row>
    <row r="22" spans="1:11" x14ac:dyDescent="0.2">
      <c r="A22" t="s">
        <v>54</v>
      </c>
      <c r="B22" t="s">
        <v>23</v>
      </c>
      <c r="C22" s="11">
        <v>59</v>
      </c>
      <c r="D22" s="11">
        <v>48</v>
      </c>
      <c r="E22" s="11">
        <v>68</v>
      </c>
      <c r="F22" s="11">
        <v>32</v>
      </c>
      <c r="G22" s="11">
        <v>27</v>
      </c>
      <c r="H22" s="11">
        <v>15</v>
      </c>
      <c r="I22" s="6" t="s">
        <v>34</v>
      </c>
      <c r="J22" s="6" t="s">
        <v>34</v>
      </c>
      <c r="K22" s="11">
        <v>11</v>
      </c>
    </row>
    <row r="23" spans="1:11" x14ac:dyDescent="0.2">
      <c r="A23" t="s">
        <v>24</v>
      </c>
      <c r="B23" t="s">
        <v>48</v>
      </c>
      <c r="C23" s="11">
        <v>40</v>
      </c>
      <c r="D23" s="11">
        <v>51</v>
      </c>
      <c r="E23" s="11">
        <v>72</v>
      </c>
      <c r="F23" s="11">
        <v>18</v>
      </c>
      <c r="G23" s="11">
        <v>33</v>
      </c>
      <c r="H23" s="11">
        <v>28</v>
      </c>
      <c r="I23" s="11">
        <v>2</v>
      </c>
      <c r="J23" s="11">
        <v>4</v>
      </c>
      <c r="K23" s="11">
        <v>8</v>
      </c>
    </row>
    <row r="24" spans="1:11" x14ac:dyDescent="0.2">
      <c r="A24" t="s">
        <v>24</v>
      </c>
      <c r="B24" t="s">
        <v>49</v>
      </c>
      <c r="C24" s="11">
        <v>32</v>
      </c>
      <c r="D24" s="11">
        <v>29</v>
      </c>
      <c r="E24" s="11">
        <v>59</v>
      </c>
      <c r="F24" s="11">
        <v>27</v>
      </c>
      <c r="G24" s="11">
        <v>14</v>
      </c>
      <c r="H24" s="11">
        <v>15</v>
      </c>
      <c r="I24" s="11">
        <v>2</v>
      </c>
      <c r="J24" s="11">
        <v>0</v>
      </c>
      <c r="K24" s="11">
        <v>18</v>
      </c>
    </row>
    <row r="25" spans="1:11" x14ac:dyDescent="0.2">
      <c r="A25" t="s">
        <v>24</v>
      </c>
      <c r="B25" t="s">
        <v>22</v>
      </c>
      <c r="C25" s="11">
        <v>17</v>
      </c>
      <c r="D25" s="11">
        <v>20</v>
      </c>
      <c r="E25" s="11">
        <v>89</v>
      </c>
      <c r="F25" s="11">
        <v>20</v>
      </c>
      <c r="G25" s="11">
        <v>4</v>
      </c>
      <c r="H25" s="11">
        <v>21</v>
      </c>
      <c r="I25" s="11">
        <v>7</v>
      </c>
      <c r="J25" s="6" t="s">
        <v>34</v>
      </c>
      <c r="K25" s="6" t="s">
        <v>34</v>
      </c>
    </row>
    <row r="26" spans="1:11" x14ac:dyDescent="0.2">
      <c r="A26" t="s">
        <v>24</v>
      </c>
      <c r="B26" t="s">
        <v>23</v>
      </c>
      <c r="C26" s="11">
        <v>33</v>
      </c>
      <c r="D26" s="11">
        <v>40</v>
      </c>
      <c r="E26" s="11">
        <v>74</v>
      </c>
      <c r="F26" s="11">
        <v>20</v>
      </c>
      <c r="G26" s="11">
        <v>22</v>
      </c>
      <c r="H26" s="11">
        <v>24</v>
      </c>
      <c r="I26" s="11">
        <v>4</v>
      </c>
      <c r="J26" s="11">
        <v>2</v>
      </c>
      <c r="K26" s="11">
        <v>8</v>
      </c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">
      <c r="A28" s="8" t="s">
        <v>138</v>
      </c>
    </row>
    <row r="29" spans="1:11" x14ac:dyDescent="0.2">
      <c r="A29" s="8" t="s">
        <v>124</v>
      </c>
    </row>
    <row r="30" spans="1:11" x14ac:dyDescent="0.2">
      <c r="A30" s="9" t="s">
        <v>27</v>
      </c>
    </row>
    <row r="32" spans="1:11" x14ac:dyDescent="0.2">
      <c r="A32" s="8" t="s">
        <v>97</v>
      </c>
    </row>
    <row r="33" spans="1:10" x14ac:dyDescent="0.2">
      <c r="A33" s="8" t="s">
        <v>139</v>
      </c>
    </row>
    <row r="34" spans="1:10" x14ac:dyDescent="0.2">
      <c r="A34" s="8" t="s">
        <v>140</v>
      </c>
    </row>
    <row r="35" spans="1:10" x14ac:dyDescent="0.2">
      <c r="A35" s="8" t="s">
        <v>215</v>
      </c>
    </row>
    <row r="36" spans="1:10" x14ac:dyDescent="0.2">
      <c r="A36" s="8" t="s">
        <v>214</v>
      </c>
    </row>
    <row r="37" spans="1:10" x14ac:dyDescent="0.2">
      <c r="A37" s="8" t="s">
        <v>141</v>
      </c>
    </row>
    <row r="38" spans="1:10" x14ac:dyDescent="0.2">
      <c r="A38" s="8" t="s">
        <v>142</v>
      </c>
    </row>
    <row r="39" spans="1:10" x14ac:dyDescent="0.2">
      <c r="A39" s="8" t="s">
        <v>143</v>
      </c>
    </row>
    <row r="41" spans="1:10" ht="15.75" x14ac:dyDescent="0.2">
      <c r="A41" s="4" t="s">
        <v>144</v>
      </c>
    </row>
    <row r="42" spans="1:10" x14ac:dyDescent="0.2">
      <c r="A42" s="5" t="s">
        <v>12</v>
      </c>
    </row>
    <row r="44" spans="1:10" x14ac:dyDescent="0.2">
      <c r="A44" s="27" t="s">
        <v>13</v>
      </c>
      <c r="B44" s="27" t="s">
        <v>14</v>
      </c>
      <c r="C44" s="27" t="s">
        <v>145</v>
      </c>
      <c r="D44" s="27" t="s">
        <v>146</v>
      </c>
      <c r="E44" s="27" t="s">
        <v>129</v>
      </c>
      <c r="F44" s="27" t="s">
        <v>129</v>
      </c>
      <c r="G44" s="27" t="s">
        <v>129</v>
      </c>
      <c r="H44" s="27" t="s">
        <v>147</v>
      </c>
      <c r="I44" s="27" t="s">
        <v>148</v>
      </c>
      <c r="J44" s="27" t="s">
        <v>132</v>
      </c>
    </row>
    <row r="45" spans="1:10" ht="45" x14ac:dyDescent="0.2">
      <c r="A45" s="27" t="s">
        <v>13</v>
      </c>
      <c r="B45" s="27" t="s">
        <v>14</v>
      </c>
      <c r="C45" s="27" t="s">
        <v>145</v>
      </c>
      <c r="D45" s="27" t="s">
        <v>146</v>
      </c>
      <c r="E45" s="1" t="s">
        <v>149</v>
      </c>
      <c r="F45" s="1" t="s">
        <v>150</v>
      </c>
      <c r="G45" s="1" t="s">
        <v>151</v>
      </c>
      <c r="H45" s="27" t="s">
        <v>147</v>
      </c>
      <c r="I45" s="27" t="s">
        <v>148</v>
      </c>
      <c r="J45" s="27" t="s">
        <v>132</v>
      </c>
    </row>
    <row r="46" spans="1:10" x14ac:dyDescent="0.2">
      <c r="A46" t="s">
        <v>44</v>
      </c>
      <c r="B46" t="s">
        <v>23</v>
      </c>
      <c r="C46" s="11">
        <v>19</v>
      </c>
      <c r="D46" s="11">
        <v>11</v>
      </c>
      <c r="E46" s="11">
        <v>61</v>
      </c>
      <c r="F46" s="6" t="s">
        <v>34</v>
      </c>
      <c r="G46" s="11">
        <v>2</v>
      </c>
      <c r="H46" s="11">
        <v>1</v>
      </c>
      <c r="I46" s="11">
        <v>7</v>
      </c>
      <c r="J46" s="6" t="s">
        <v>34</v>
      </c>
    </row>
    <row r="47" spans="1:10" x14ac:dyDescent="0.2">
      <c r="A47" t="s">
        <v>45</v>
      </c>
      <c r="B47" t="s">
        <v>23</v>
      </c>
      <c r="C47" s="11">
        <v>3</v>
      </c>
      <c r="D47" s="11">
        <v>14</v>
      </c>
      <c r="E47" s="11">
        <v>83</v>
      </c>
      <c r="F47" s="11">
        <v>0</v>
      </c>
      <c r="G47" s="11">
        <v>0</v>
      </c>
      <c r="H47" s="6" t="s">
        <v>34</v>
      </c>
      <c r="I47" s="6" t="s">
        <v>34</v>
      </c>
      <c r="J47" s="6" t="s">
        <v>34</v>
      </c>
    </row>
    <row r="48" spans="1:10" x14ac:dyDescent="0.2">
      <c r="A48" t="s">
        <v>46</v>
      </c>
      <c r="B48" t="s">
        <v>23</v>
      </c>
      <c r="C48" s="11">
        <v>19</v>
      </c>
      <c r="D48" s="11">
        <v>10</v>
      </c>
      <c r="E48" s="11">
        <v>67</v>
      </c>
      <c r="F48" s="11">
        <v>1</v>
      </c>
      <c r="G48" s="11">
        <v>1</v>
      </c>
      <c r="H48" s="6" t="s">
        <v>34</v>
      </c>
      <c r="I48" s="6" t="s">
        <v>34</v>
      </c>
      <c r="J48" s="6" t="s">
        <v>34</v>
      </c>
    </row>
    <row r="49" spans="1:10" x14ac:dyDescent="0.2">
      <c r="A49" t="s">
        <v>47</v>
      </c>
      <c r="B49" t="s">
        <v>23</v>
      </c>
      <c r="C49" s="6" t="s">
        <v>34</v>
      </c>
      <c r="D49" s="6" t="s">
        <v>34</v>
      </c>
      <c r="E49" s="6" t="s">
        <v>34</v>
      </c>
      <c r="F49" s="6" t="s">
        <v>34</v>
      </c>
      <c r="G49" s="6" t="s">
        <v>34</v>
      </c>
      <c r="H49" s="6" t="s">
        <v>34</v>
      </c>
      <c r="I49" s="6" t="s">
        <v>34</v>
      </c>
      <c r="J49" s="6" t="s">
        <v>34</v>
      </c>
    </row>
    <row r="50" spans="1:10" x14ac:dyDescent="0.2">
      <c r="A50" t="s">
        <v>21</v>
      </c>
      <c r="B50" t="s">
        <v>48</v>
      </c>
      <c r="C50" s="11">
        <v>16</v>
      </c>
      <c r="D50" s="11">
        <v>11</v>
      </c>
      <c r="E50" s="11">
        <v>68</v>
      </c>
      <c r="F50" s="11">
        <v>3</v>
      </c>
      <c r="G50" s="11">
        <v>3</v>
      </c>
      <c r="H50" s="6" t="s">
        <v>34</v>
      </c>
      <c r="I50" s="6" t="s">
        <v>34</v>
      </c>
      <c r="J50" s="6" t="s">
        <v>34</v>
      </c>
    </row>
    <row r="51" spans="1:10" x14ac:dyDescent="0.2">
      <c r="A51" t="s">
        <v>21</v>
      </c>
      <c r="B51" t="s">
        <v>49</v>
      </c>
      <c r="C51" s="11">
        <v>24</v>
      </c>
      <c r="D51" s="11">
        <v>5</v>
      </c>
      <c r="E51" s="11">
        <v>67</v>
      </c>
      <c r="F51" s="11">
        <v>2</v>
      </c>
      <c r="G51" s="6" t="s">
        <v>34</v>
      </c>
      <c r="H51" s="6" t="s">
        <v>34</v>
      </c>
      <c r="I51" s="6" t="s">
        <v>34</v>
      </c>
      <c r="J51" s="6" t="s">
        <v>34</v>
      </c>
    </row>
    <row r="52" spans="1:10" x14ac:dyDescent="0.2">
      <c r="A52" t="s">
        <v>21</v>
      </c>
      <c r="B52" t="s">
        <v>22</v>
      </c>
      <c r="C52" s="11">
        <v>12</v>
      </c>
      <c r="D52" s="11">
        <v>12</v>
      </c>
      <c r="E52" s="11">
        <v>63</v>
      </c>
      <c r="F52" s="11">
        <v>4</v>
      </c>
      <c r="G52" s="11">
        <v>2</v>
      </c>
      <c r="H52" s="6" t="s">
        <v>34</v>
      </c>
      <c r="I52" s="6" t="s">
        <v>34</v>
      </c>
      <c r="J52" s="6" t="s">
        <v>34</v>
      </c>
    </row>
    <row r="53" spans="1:10" x14ac:dyDescent="0.2">
      <c r="A53" t="s">
        <v>21</v>
      </c>
      <c r="B53" t="s">
        <v>23</v>
      </c>
      <c r="C53" s="11">
        <v>16</v>
      </c>
      <c r="D53" s="11">
        <v>10</v>
      </c>
      <c r="E53" s="11">
        <v>66</v>
      </c>
      <c r="F53" s="11">
        <v>3</v>
      </c>
      <c r="G53" s="11">
        <v>2</v>
      </c>
      <c r="H53" s="6" t="s">
        <v>34</v>
      </c>
      <c r="I53" s="11">
        <v>1</v>
      </c>
      <c r="J53" s="6" t="s">
        <v>34</v>
      </c>
    </row>
    <row r="54" spans="1:10" x14ac:dyDescent="0.2">
      <c r="A54" t="s">
        <v>50</v>
      </c>
      <c r="B54" t="s">
        <v>48</v>
      </c>
      <c r="C54" s="11">
        <v>16</v>
      </c>
      <c r="D54" s="11">
        <v>20</v>
      </c>
      <c r="E54" s="11">
        <v>51</v>
      </c>
      <c r="F54" s="11">
        <v>1</v>
      </c>
      <c r="G54" s="11">
        <v>12</v>
      </c>
      <c r="H54" s="6" t="s">
        <v>34</v>
      </c>
      <c r="I54" s="6" t="s">
        <v>34</v>
      </c>
      <c r="J54" s="11">
        <v>0</v>
      </c>
    </row>
    <row r="55" spans="1:10" x14ac:dyDescent="0.2">
      <c r="A55" t="s">
        <v>50</v>
      </c>
      <c r="B55" t="s">
        <v>49</v>
      </c>
      <c r="C55" s="11">
        <v>29</v>
      </c>
      <c r="D55" s="11">
        <v>23</v>
      </c>
      <c r="E55" s="11">
        <v>44</v>
      </c>
      <c r="F55" s="11">
        <v>1</v>
      </c>
      <c r="G55" s="11">
        <v>3</v>
      </c>
      <c r="H55" s="6" t="s">
        <v>34</v>
      </c>
      <c r="I55" s="6" t="s">
        <v>34</v>
      </c>
      <c r="J55" s="6" t="s">
        <v>34</v>
      </c>
    </row>
    <row r="56" spans="1:10" x14ac:dyDescent="0.2">
      <c r="A56" t="s">
        <v>50</v>
      </c>
      <c r="B56" t="s">
        <v>23</v>
      </c>
      <c r="C56" s="11">
        <v>16</v>
      </c>
      <c r="D56" s="11">
        <v>20</v>
      </c>
      <c r="E56" s="11">
        <v>51</v>
      </c>
      <c r="F56" s="11">
        <v>1</v>
      </c>
      <c r="G56" s="11">
        <v>12</v>
      </c>
      <c r="H56" s="6" t="s">
        <v>34</v>
      </c>
      <c r="I56" s="6" t="s">
        <v>34</v>
      </c>
      <c r="J56" s="11">
        <v>0</v>
      </c>
    </row>
    <row r="57" spans="1:10" x14ac:dyDescent="0.2">
      <c r="A57" t="s">
        <v>51</v>
      </c>
      <c r="B57" t="s">
        <v>23</v>
      </c>
      <c r="C57" s="11">
        <v>6</v>
      </c>
      <c r="D57" s="11">
        <v>15</v>
      </c>
      <c r="E57" s="11">
        <v>69</v>
      </c>
      <c r="F57" s="11">
        <v>1</v>
      </c>
      <c r="G57" s="11">
        <v>7</v>
      </c>
      <c r="H57" s="6" t="s">
        <v>34</v>
      </c>
      <c r="I57" s="11" t="s">
        <v>34</v>
      </c>
      <c r="J57" s="11">
        <v>0</v>
      </c>
    </row>
    <row r="58" spans="1:10" x14ac:dyDescent="0.2">
      <c r="A58" t="s">
        <v>52</v>
      </c>
      <c r="B58" t="s">
        <v>23</v>
      </c>
      <c r="C58" s="11">
        <v>22</v>
      </c>
      <c r="D58" s="11">
        <v>20</v>
      </c>
      <c r="E58" s="11">
        <v>48</v>
      </c>
      <c r="F58" s="11">
        <v>3</v>
      </c>
      <c r="G58" s="11">
        <v>7</v>
      </c>
      <c r="H58" s="6" t="s">
        <v>34</v>
      </c>
      <c r="I58" s="6" t="s">
        <v>34</v>
      </c>
      <c r="J58" s="6" t="s">
        <v>34</v>
      </c>
    </row>
    <row r="59" spans="1:10" x14ac:dyDescent="0.2">
      <c r="A59" t="s">
        <v>53</v>
      </c>
      <c r="B59" t="s">
        <v>48</v>
      </c>
      <c r="C59" s="11">
        <v>23</v>
      </c>
      <c r="D59" s="11">
        <v>11</v>
      </c>
      <c r="E59" s="11">
        <v>62</v>
      </c>
      <c r="F59" s="6" t="s">
        <v>34</v>
      </c>
      <c r="G59" s="11">
        <v>0</v>
      </c>
      <c r="H59" s="6" t="s">
        <v>34</v>
      </c>
      <c r="I59" s="6" t="s">
        <v>34</v>
      </c>
      <c r="J59" s="6" t="s">
        <v>34</v>
      </c>
    </row>
    <row r="60" spans="1:10" x14ac:dyDescent="0.2">
      <c r="A60" t="s">
        <v>53</v>
      </c>
      <c r="B60" t="s">
        <v>49</v>
      </c>
      <c r="C60" s="11">
        <v>48</v>
      </c>
      <c r="D60" s="11">
        <v>7</v>
      </c>
      <c r="E60" s="11">
        <v>40</v>
      </c>
      <c r="F60" s="6" t="s">
        <v>34</v>
      </c>
      <c r="G60" s="11">
        <v>5</v>
      </c>
      <c r="H60" s="6" t="s">
        <v>34</v>
      </c>
      <c r="I60" s="6" t="s">
        <v>34</v>
      </c>
      <c r="J60" s="6" t="s">
        <v>34</v>
      </c>
    </row>
    <row r="61" spans="1:10" x14ac:dyDescent="0.2">
      <c r="A61" t="s">
        <v>53</v>
      </c>
      <c r="B61" t="s">
        <v>23</v>
      </c>
      <c r="C61" s="11">
        <v>30</v>
      </c>
      <c r="D61" s="11">
        <v>10</v>
      </c>
      <c r="E61" s="11">
        <v>56</v>
      </c>
      <c r="F61" s="11">
        <v>0</v>
      </c>
      <c r="G61" s="11">
        <v>2</v>
      </c>
      <c r="H61" s="6" t="s">
        <v>34</v>
      </c>
      <c r="I61" s="6" t="s">
        <v>34</v>
      </c>
      <c r="J61" s="6" t="s">
        <v>34</v>
      </c>
    </row>
    <row r="62" spans="1:10" x14ac:dyDescent="0.2">
      <c r="A62" t="s">
        <v>54</v>
      </c>
      <c r="B62" t="s">
        <v>23</v>
      </c>
      <c r="C62" s="11">
        <v>33</v>
      </c>
      <c r="D62" s="11">
        <v>31</v>
      </c>
      <c r="E62" s="11">
        <v>21</v>
      </c>
      <c r="F62" s="11">
        <v>7</v>
      </c>
      <c r="G62" s="6" t="s">
        <v>34</v>
      </c>
      <c r="H62" s="6" t="s">
        <v>34</v>
      </c>
      <c r="I62" s="6" t="s">
        <v>34</v>
      </c>
      <c r="J62" s="6" t="s">
        <v>34</v>
      </c>
    </row>
    <row r="63" spans="1:10" x14ac:dyDescent="0.2">
      <c r="A63" t="s">
        <v>24</v>
      </c>
      <c r="B63" t="s">
        <v>48</v>
      </c>
      <c r="C63" s="11">
        <v>23</v>
      </c>
      <c r="D63" s="11">
        <v>13</v>
      </c>
      <c r="E63" s="11">
        <v>55</v>
      </c>
      <c r="F63" s="11">
        <v>0</v>
      </c>
      <c r="G63" s="11">
        <v>6</v>
      </c>
      <c r="H63" s="11">
        <v>4</v>
      </c>
      <c r="I63" s="6" t="s">
        <v>34</v>
      </c>
      <c r="J63" s="6" t="s">
        <v>34</v>
      </c>
    </row>
    <row r="64" spans="1:10" x14ac:dyDescent="0.2">
      <c r="A64" t="s">
        <v>24</v>
      </c>
      <c r="B64" t="s">
        <v>49</v>
      </c>
      <c r="C64" s="11">
        <v>28</v>
      </c>
      <c r="D64" s="11">
        <v>4</v>
      </c>
      <c r="E64" s="11">
        <v>58</v>
      </c>
      <c r="F64" s="11">
        <v>8</v>
      </c>
      <c r="G64" s="11">
        <v>2</v>
      </c>
      <c r="H64" s="6" t="s">
        <v>34</v>
      </c>
      <c r="I64" s="6" t="s">
        <v>34</v>
      </c>
      <c r="J64" s="11">
        <v>0</v>
      </c>
    </row>
    <row r="65" spans="1:10" x14ac:dyDescent="0.2">
      <c r="A65" t="s">
        <v>24</v>
      </c>
      <c r="B65" t="s">
        <v>22</v>
      </c>
      <c r="C65" s="11">
        <v>2</v>
      </c>
      <c r="D65" s="11">
        <v>12</v>
      </c>
      <c r="E65" s="11">
        <v>82</v>
      </c>
      <c r="F65" s="6" t="s">
        <v>34</v>
      </c>
      <c r="G65" s="6" t="s">
        <v>34</v>
      </c>
      <c r="H65" s="6" t="s">
        <v>34</v>
      </c>
      <c r="I65" s="6" t="s">
        <v>34</v>
      </c>
      <c r="J65" s="6" t="s">
        <v>34</v>
      </c>
    </row>
    <row r="66" spans="1:10" x14ac:dyDescent="0.2">
      <c r="A66" t="s">
        <v>24</v>
      </c>
      <c r="B66" t="s">
        <v>23</v>
      </c>
      <c r="C66" s="11">
        <v>19</v>
      </c>
      <c r="D66" s="11">
        <v>11</v>
      </c>
      <c r="E66" s="11">
        <v>61</v>
      </c>
      <c r="F66" s="11">
        <v>1</v>
      </c>
      <c r="G66" s="11">
        <v>5</v>
      </c>
      <c r="H66" s="11">
        <v>2</v>
      </c>
      <c r="I66" s="6" t="s">
        <v>34</v>
      </c>
      <c r="J66" s="6" t="s">
        <v>34</v>
      </c>
    </row>
    <row r="67" spans="1:10" x14ac:dyDescent="0.2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2">
      <c r="A68" s="8" t="s">
        <v>152</v>
      </c>
    </row>
    <row r="69" spans="1:10" x14ac:dyDescent="0.2">
      <c r="A69" s="8" t="s">
        <v>153</v>
      </c>
    </row>
    <row r="70" spans="1:10" x14ac:dyDescent="0.2">
      <c r="A70" s="9" t="s">
        <v>27</v>
      </c>
    </row>
    <row r="72" spans="1:10" x14ac:dyDescent="0.2">
      <c r="A72" s="8" t="s">
        <v>154</v>
      </c>
    </row>
    <row r="73" spans="1:10" x14ac:dyDescent="0.2">
      <c r="A73" s="8" t="s">
        <v>155</v>
      </c>
    </row>
    <row r="74" spans="1:10" x14ac:dyDescent="0.2">
      <c r="A74" s="8" t="s">
        <v>216</v>
      </c>
    </row>
    <row r="75" spans="1:10" x14ac:dyDescent="0.2">
      <c r="A75" s="8" t="s">
        <v>217</v>
      </c>
    </row>
    <row r="76" spans="1:10" x14ac:dyDescent="0.2">
      <c r="A76" s="8" t="s">
        <v>156</v>
      </c>
    </row>
    <row r="77" spans="1:10" x14ac:dyDescent="0.2">
      <c r="A77" s="8" t="s">
        <v>157</v>
      </c>
    </row>
    <row r="78" spans="1:10" x14ac:dyDescent="0.2">
      <c r="A78" s="8" t="s">
        <v>158</v>
      </c>
    </row>
    <row r="80" spans="1:10" ht="15.75" x14ac:dyDescent="0.2">
      <c r="A80" s="4" t="s">
        <v>159</v>
      </c>
    </row>
    <row r="81" spans="1:12" x14ac:dyDescent="0.2">
      <c r="A81" s="5" t="s">
        <v>12</v>
      </c>
    </row>
    <row r="83" spans="1:12" x14ac:dyDescent="0.2">
      <c r="A83" s="27" t="s">
        <v>13</v>
      </c>
      <c r="B83" s="27" t="s">
        <v>14</v>
      </c>
      <c r="C83" s="27" t="s">
        <v>160</v>
      </c>
      <c r="D83" s="27" t="s">
        <v>160</v>
      </c>
      <c r="E83" s="27" t="s">
        <v>160</v>
      </c>
      <c r="F83" s="27" t="s">
        <v>160</v>
      </c>
      <c r="G83" s="27" t="s">
        <v>168</v>
      </c>
      <c r="H83" s="27" t="s">
        <v>161</v>
      </c>
      <c r="I83" s="27" t="s">
        <v>162</v>
      </c>
      <c r="J83" s="27" t="s">
        <v>218</v>
      </c>
      <c r="K83" s="27" t="s">
        <v>163</v>
      </c>
      <c r="L83" s="27" t="s">
        <v>20</v>
      </c>
    </row>
    <row r="84" spans="1:12" ht="60" x14ac:dyDescent="0.2">
      <c r="A84" s="27" t="s">
        <v>13</v>
      </c>
      <c r="B84" s="27" t="s">
        <v>14</v>
      </c>
      <c r="C84" s="1" t="s">
        <v>164</v>
      </c>
      <c r="D84" s="1" t="s">
        <v>165</v>
      </c>
      <c r="E84" s="1" t="s">
        <v>166</v>
      </c>
      <c r="F84" s="1" t="s">
        <v>167</v>
      </c>
      <c r="G84" s="27" t="s">
        <v>168</v>
      </c>
      <c r="H84" s="27" t="s">
        <v>161</v>
      </c>
      <c r="I84" s="27" t="s">
        <v>162</v>
      </c>
      <c r="J84" s="27" t="s">
        <v>169</v>
      </c>
      <c r="K84" s="27" t="s">
        <v>163</v>
      </c>
      <c r="L84" s="27" t="s">
        <v>20</v>
      </c>
    </row>
    <row r="85" spans="1:12" x14ac:dyDescent="0.2">
      <c r="A85" t="s">
        <v>44</v>
      </c>
      <c r="B85" t="s">
        <v>23</v>
      </c>
      <c r="C85" s="11">
        <v>25</v>
      </c>
      <c r="D85" s="11">
        <v>40</v>
      </c>
      <c r="E85" s="11">
        <v>47</v>
      </c>
      <c r="F85" s="11">
        <v>13</v>
      </c>
      <c r="G85" s="11">
        <v>28</v>
      </c>
      <c r="H85" s="11">
        <v>9</v>
      </c>
      <c r="I85" s="11">
        <v>44</v>
      </c>
      <c r="J85" s="11">
        <v>7</v>
      </c>
      <c r="K85" s="11">
        <v>8</v>
      </c>
      <c r="L85" s="11">
        <v>3</v>
      </c>
    </row>
    <row r="86" spans="1:12" x14ac:dyDescent="0.2">
      <c r="A86" t="s">
        <v>45</v>
      </c>
      <c r="B86" t="s">
        <v>23</v>
      </c>
      <c r="C86" s="11">
        <v>25</v>
      </c>
      <c r="D86" s="11">
        <v>31</v>
      </c>
      <c r="E86" s="11">
        <v>22</v>
      </c>
      <c r="F86" s="11">
        <v>16</v>
      </c>
      <c r="G86" s="11">
        <v>0</v>
      </c>
      <c r="H86" s="11">
        <v>6</v>
      </c>
      <c r="I86" s="11">
        <v>18</v>
      </c>
      <c r="J86" s="11">
        <v>2</v>
      </c>
      <c r="K86" s="11">
        <v>2</v>
      </c>
      <c r="L86" s="11">
        <v>13</v>
      </c>
    </row>
    <row r="87" spans="1:12" x14ac:dyDescent="0.2">
      <c r="A87" t="s">
        <v>46</v>
      </c>
      <c r="B87" t="s">
        <v>23</v>
      </c>
      <c r="C87" s="11">
        <v>28</v>
      </c>
      <c r="D87" s="11">
        <v>23</v>
      </c>
      <c r="E87" s="11">
        <v>30</v>
      </c>
      <c r="F87" s="11">
        <v>24</v>
      </c>
      <c r="G87" s="11">
        <v>2</v>
      </c>
      <c r="H87" s="11">
        <v>10</v>
      </c>
      <c r="I87" s="11">
        <v>30</v>
      </c>
      <c r="J87" s="11">
        <v>8</v>
      </c>
      <c r="K87" s="11">
        <v>8</v>
      </c>
      <c r="L87" s="11">
        <v>22</v>
      </c>
    </row>
    <row r="88" spans="1:12" x14ac:dyDescent="0.2">
      <c r="A88" t="s">
        <v>47</v>
      </c>
      <c r="B88" t="s">
        <v>23</v>
      </c>
      <c r="C88" s="11">
        <v>20</v>
      </c>
      <c r="D88" s="11">
        <v>29</v>
      </c>
      <c r="E88" s="11">
        <v>45</v>
      </c>
      <c r="F88" s="11">
        <v>11</v>
      </c>
      <c r="G88" s="11">
        <v>6</v>
      </c>
      <c r="H88" s="11">
        <v>6</v>
      </c>
      <c r="I88" s="11">
        <v>7</v>
      </c>
      <c r="J88" s="11">
        <v>7</v>
      </c>
      <c r="K88" s="11">
        <v>0</v>
      </c>
      <c r="L88" s="11">
        <v>15</v>
      </c>
    </row>
    <row r="89" spans="1:12" x14ac:dyDescent="0.2">
      <c r="A89" t="s">
        <v>21</v>
      </c>
      <c r="B89" t="s">
        <v>48</v>
      </c>
      <c r="C89" s="11">
        <v>36</v>
      </c>
      <c r="D89" s="11">
        <v>18</v>
      </c>
      <c r="E89" s="11">
        <v>25</v>
      </c>
      <c r="F89" s="11">
        <v>18</v>
      </c>
      <c r="G89" s="11">
        <v>5</v>
      </c>
      <c r="H89" s="11">
        <v>7</v>
      </c>
      <c r="I89" s="11">
        <v>14</v>
      </c>
      <c r="J89" s="11">
        <v>7</v>
      </c>
      <c r="K89" s="11">
        <v>3</v>
      </c>
      <c r="L89" s="11">
        <v>14</v>
      </c>
    </row>
    <row r="90" spans="1:12" x14ac:dyDescent="0.2">
      <c r="A90" t="s">
        <v>21</v>
      </c>
      <c r="B90" t="s">
        <v>49</v>
      </c>
      <c r="C90" s="11">
        <v>49</v>
      </c>
      <c r="D90" s="11">
        <v>22</v>
      </c>
      <c r="E90" s="11">
        <v>25</v>
      </c>
      <c r="F90" s="11">
        <v>21</v>
      </c>
      <c r="G90" s="11">
        <v>3</v>
      </c>
      <c r="H90" s="11">
        <v>8</v>
      </c>
      <c r="I90" s="11">
        <v>14</v>
      </c>
      <c r="J90" s="11">
        <v>5</v>
      </c>
      <c r="K90" s="11">
        <v>4</v>
      </c>
      <c r="L90" s="11">
        <v>13</v>
      </c>
    </row>
    <row r="91" spans="1:12" x14ac:dyDescent="0.2">
      <c r="A91" t="s">
        <v>21</v>
      </c>
      <c r="B91" t="s">
        <v>22</v>
      </c>
      <c r="C91" s="11">
        <v>46</v>
      </c>
      <c r="D91" s="11">
        <v>34</v>
      </c>
      <c r="E91" s="11">
        <v>29</v>
      </c>
      <c r="F91" s="11">
        <v>12</v>
      </c>
      <c r="G91" s="11">
        <v>6</v>
      </c>
      <c r="H91" s="11">
        <v>8</v>
      </c>
      <c r="I91" s="11">
        <v>28</v>
      </c>
      <c r="J91" s="11">
        <v>9</v>
      </c>
      <c r="K91" s="11">
        <v>2</v>
      </c>
      <c r="L91" s="11">
        <v>4</v>
      </c>
    </row>
    <row r="92" spans="1:12" x14ac:dyDescent="0.2">
      <c r="A92" t="s">
        <v>21</v>
      </c>
      <c r="B92" t="s">
        <v>23</v>
      </c>
      <c r="C92" s="11">
        <v>43</v>
      </c>
      <c r="D92" s="11">
        <v>26</v>
      </c>
      <c r="E92" s="11">
        <v>27</v>
      </c>
      <c r="F92" s="11">
        <v>16</v>
      </c>
      <c r="G92" s="11">
        <v>5</v>
      </c>
      <c r="H92" s="11">
        <v>7</v>
      </c>
      <c r="I92" s="11">
        <v>20</v>
      </c>
      <c r="J92" s="11">
        <v>7</v>
      </c>
      <c r="K92" s="11">
        <v>3</v>
      </c>
      <c r="L92" s="11">
        <v>10</v>
      </c>
    </row>
    <row r="93" spans="1:12" x14ac:dyDescent="0.2">
      <c r="A93" t="s">
        <v>50</v>
      </c>
      <c r="B93" t="s">
        <v>48</v>
      </c>
      <c r="C93" s="11">
        <v>28</v>
      </c>
      <c r="D93" s="11">
        <v>6</v>
      </c>
      <c r="E93" s="11">
        <v>35</v>
      </c>
      <c r="F93" s="11">
        <v>3</v>
      </c>
      <c r="G93" s="11">
        <v>6</v>
      </c>
      <c r="H93" s="11">
        <v>4</v>
      </c>
      <c r="I93" s="11">
        <v>24</v>
      </c>
      <c r="J93" s="11">
        <v>4</v>
      </c>
      <c r="K93" s="11">
        <v>5</v>
      </c>
      <c r="L93" s="11">
        <v>21</v>
      </c>
    </row>
    <row r="94" spans="1:12" x14ac:dyDescent="0.2">
      <c r="A94" t="s">
        <v>50</v>
      </c>
      <c r="B94" t="s">
        <v>49</v>
      </c>
      <c r="C94" s="11">
        <v>22</v>
      </c>
      <c r="D94" s="11">
        <v>10</v>
      </c>
      <c r="E94" s="11">
        <v>53</v>
      </c>
      <c r="F94" s="11">
        <v>7</v>
      </c>
      <c r="G94" s="11">
        <v>4</v>
      </c>
      <c r="H94" s="11">
        <v>5</v>
      </c>
      <c r="I94" s="11">
        <v>7</v>
      </c>
      <c r="J94" s="11">
        <v>2</v>
      </c>
      <c r="K94" s="11">
        <v>9</v>
      </c>
      <c r="L94" s="11">
        <v>13</v>
      </c>
    </row>
    <row r="95" spans="1:12" x14ac:dyDescent="0.2">
      <c r="A95" t="s">
        <v>50</v>
      </c>
      <c r="B95" t="s">
        <v>23</v>
      </c>
      <c r="C95" s="11">
        <v>28</v>
      </c>
      <c r="D95" s="11">
        <v>7</v>
      </c>
      <c r="E95" s="11">
        <v>36</v>
      </c>
      <c r="F95" s="11">
        <v>3</v>
      </c>
      <c r="G95" s="11">
        <v>6</v>
      </c>
      <c r="H95" s="11">
        <v>4</v>
      </c>
      <c r="I95" s="11">
        <v>23</v>
      </c>
      <c r="J95" s="11">
        <v>4</v>
      </c>
      <c r="K95" s="11">
        <v>5</v>
      </c>
      <c r="L95" s="11">
        <v>21</v>
      </c>
    </row>
    <row r="96" spans="1:12" x14ac:dyDescent="0.2">
      <c r="A96" t="s">
        <v>51</v>
      </c>
      <c r="B96" t="s">
        <v>23</v>
      </c>
      <c r="C96" s="11">
        <v>26</v>
      </c>
      <c r="D96" s="11">
        <v>30</v>
      </c>
      <c r="E96" s="11">
        <v>52</v>
      </c>
      <c r="F96" s="11">
        <v>12</v>
      </c>
      <c r="G96" s="11">
        <v>23</v>
      </c>
      <c r="H96" s="11">
        <v>10</v>
      </c>
      <c r="I96" s="11">
        <v>30</v>
      </c>
      <c r="J96" s="11">
        <v>3</v>
      </c>
      <c r="K96" s="11">
        <v>4</v>
      </c>
      <c r="L96" s="11">
        <v>4</v>
      </c>
    </row>
    <row r="97" spans="1:12" x14ac:dyDescent="0.2">
      <c r="A97" t="s">
        <v>52</v>
      </c>
      <c r="B97" t="s">
        <v>23</v>
      </c>
      <c r="C97" s="11">
        <v>19</v>
      </c>
      <c r="D97" s="11">
        <v>13</v>
      </c>
      <c r="E97" s="11">
        <v>18</v>
      </c>
      <c r="F97" s="11">
        <v>15</v>
      </c>
      <c r="G97" s="11">
        <v>1</v>
      </c>
      <c r="H97" s="11">
        <v>8</v>
      </c>
      <c r="I97" s="11">
        <v>21</v>
      </c>
      <c r="J97" s="11">
        <v>16</v>
      </c>
      <c r="K97" s="11">
        <v>4</v>
      </c>
      <c r="L97" s="11">
        <v>36</v>
      </c>
    </row>
    <row r="98" spans="1:12" x14ac:dyDescent="0.2">
      <c r="A98" t="s">
        <v>53</v>
      </c>
      <c r="B98" t="s">
        <v>48</v>
      </c>
      <c r="C98" s="11">
        <v>21</v>
      </c>
      <c r="D98" s="11">
        <v>20</v>
      </c>
      <c r="E98" s="11">
        <v>36</v>
      </c>
      <c r="F98" s="11">
        <v>16</v>
      </c>
      <c r="G98" s="11">
        <v>3</v>
      </c>
      <c r="H98" s="11">
        <v>4</v>
      </c>
      <c r="I98" s="11">
        <v>31</v>
      </c>
      <c r="J98" s="11">
        <v>12</v>
      </c>
      <c r="K98" s="11">
        <v>6</v>
      </c>
      <c r="L98" s="11">
        <v>14</v>
      </c>
    </row>
    <row r="99" spans="1:12" x14ac:dyDescent="0.2">
      <c r="A99" t="s">
        <v>53</v>
      </c>
      <c r="B99" t="s">
        <v>49</v>
      </c>
      <c r="C99" s="11">
        <v>30</v>
      </c>
      <c r="D99" s="11">
        <v>7</v>
      </c>
      <c r="E99" s="11">
        <v>55</v>
      </c>
      <c r="F99" s="11">
        <v>14</v>
      </c>
      <c r="G99" s="11">
        <v>3</v>
      </c>
      <c r="H99" s="11">
        <v>2</v>
      </c>
      <c r="I99" s="11">
        <v>9</v>
      </c>
      <c r="J99" s="11">
        <v>12</v>
      </c>
      <c r="K99" s="11">
        <v>0</v>
      </c>
      <c r="L99" s="11">
        <v>11</v>
      </c>
    </row>
    <row r="100" spans="1:12" x14ac:dyDescent="0.2">
      <c r="A100" t="s">
        <v>53</v>
      </c>
      <c r="B100" t="s">
        <v>23</v>
      </c>
      <c r="C100" s="11">
        <v>23</v>
      </c>
      <c r="D100" s="11">
        <v>17</v>
      </c>
      <c r="E100" s="11">
        <v>40</v>
      </c>
      <c r="F100" s="11">
        <v>16</v>
      </c>
      <c r="G100" s="11">
        <v>3</v>
      </c>
      <c r="H100" s="11">
        <v>4</v>
      </c>
      <c r="I100" s="11">
        <v>26</v>
      </c>
      <c r="J100" s="11">
        <v>12</v>
      </c>
      <c r="K100" s="11">
        <v>5</v>
      </c>
      <c r="L100" s="11">
        <v>13</v>
      </c>
    </row>
    <row r="101" spans="1:12" x14ac:dyDescent="0.2">
      <c r="A101" t="s">
        <v>54</v>
      </c>
      <c r="B101" t="s">
        <v>23</v>
      </c>
      <c r="C101" s="11">
        <v>15</v>
      </c>
      <c r="D101" s="11">
        <v>34</v>
      </c>
      <c r="E101" s="11">
        <v>33</v>
      </c>
      <c r="F101" s="11">
        <v>11</v>
      </c>
      <c r="G101" s="6" t="s">
        <v>34</v>
      </c>
      <c r="H101" s="6" t="s">
        <v>34</v>
      </c>
      <c r="I101" s="11">
        <v>35</v>
      </c>
      <c r="J101" s="11">
        <v>6</v>
      </c>
      <c r="K101" s="11">
        <v>32</v>
      </c>
      <c r="L101" s="11">
        <v>11</v>
      </c>
    </row>
    <row r="102" spans="1:12" x14ac:dyDescent="0.2">
      <c r="A102" t="s">
        <v>24</v>
      </c>
      <c r="B102" t="s">
        <v>48</v>
      </c>
      <c r="C102" s="11">
        <v>21</v>
      </c>
      <c r="D102" s="11">
        <v>29</v>
      </c>
      <c r="E102" s="11">
        <v>30</v>
      </c>
      <c r="F102" s="11">
        <v>11</v>
      </c>
      <c r="G102" s="11">
        <v>17</v>
      </c>
      <c r="H102" s="11">
        <v>6</v>
      </c>
      <c r="I102" s="11">
        <v>23</v>
      </c>
      <c r="J102" s="11">
        <v>5</v>
      </c>
      <c r="K102" s="11">
        <v>2</v>
      </c>
      <c r="L102" s="11">
        <v>16</v>
      </c>
    </row>
    <row r="103" spans="1:12" x14ac:dyDescent="0.2">
      <c r="A103" t="s">
        <v>24</v>
      </c>
      <c r="B103" t="s">
        <v>49</v>
      </c>
      <c r="C103" s="11">
        <v>32</v>
      </c>
      <c r="D103" s="11">
        <v>11</v>
      </c>
      <c r="E103" s="11">
        <v>29</v>
      </c>
      <c r="F103" s="11">
        <v>17</v>
      </c>
      <c r="G103" s="11">
        <v>0</v>
      </c>
      <c r="H103" s="11">
        <v>3</v>
      </c>
      <c r="I103" s="11">
        <v>17</v>
      </c>
      <c r="J103" s="11">
        <v>7</v>
      </c>
      <c r="K103" s="11">
        <v>13</v>
      </c>
      <c r="L103" s="11">
        <v>16</v>
      </c>
    </row>
    <row r="104" spans="1:12" x14ac:dyDescent="0.2">
      <c r="A104" t="s">
        <v>24</v>
      </c>
      <c r="B104" t="s">
        <v>22</v>
      </c>
      <c r="C104" s="11">
        <v>16</v>
      </c>
      <c r="D104" s="11">
        <v>58</v>
      </c>
      <c r="E104" s="11">
        <v>23</v>
      </c>
      <c r="F104" s="11">
        <v>18</v>
      </c>
      <c r="G104" s="11">
        <v>11</v>
      </c>
      <c r="H104" s="11">
        <v>1</v>
      </c>
      <c r="I104" s="11">
        <v>6</v>
      </c>
      <c r="J104" s="11">
        <v>14</v>
      </c>
      <c r="K104" s="11">
        <v>4</v>
      </c>
      <c r="L104" s="11">
        <v>16</v>
      </c>
    </row>
    <row r="105" spans="1:12" x14ac:dyDescent="0.2">
      <c r="A105" t="s">
        <v>24</v>
      </c>
      <c r="B105" t="s">
        <v>23</v>
      </c>
      <c r="C105" s="11">
        <v>21</v>
      </c>
      <c r="D105" s="11">
        <v>34</v>
      </c>
      <c r="E105" s="11">
        <v>28</v>
      </c>
      <c r="F105" s="11">
        <v>14</v>
      </c>
      <c r="G105" s="11">
        <v>12</v>
      </c>
      <c r="H105" s="11">
        <v>4</v>
      </c>
      <c r="I105" s="11">
        <v>17</v>
      </c>
      <c r="J105" s="11">
        <v>8</v>
      </c>
      <c r="K105" s="11">
        <v>4</v>
      </c>
      <c r="L105" s="11">
        <v>16</v>
      </c>
    </row>
    <row r="106" spans="1:12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x14ac:dyDescent="0.2">
      <c r="A107" s="8" t="s">
        <v>170</v>
      </c>
    </row>
    <row r="108" spans="1:12" x14ac:dyDescent="0.2">
      <c r="A108" s="8" t="s">
        <v>124</v>
      </c>
    </row>
    <row r="109" spans="1:12" x14ac:dyDescent="0.2">
      <c r="A109" s="9" t="s">
        <v>27</v>
      </c>
    </row>
    <row r="111" spans="1:12" x14ac:dyDescent="0.2">
      <c r="A111" s="8" t="s">
        <v>97</v>
      </c>
    </row>
    <row r="112" spans="1:12" x14ac:dyDescent="0.2">
      <c r="A112" s="8" t="s">
        <v>171</v>
      </c>
    </row>
    <row r="113" spans="1:12" x14ac:dyDescent="0.2">
      <c r="A113" s="8" t="s">
        <v>172</v>
      </c>
    </row>
    <row r="114" spans="1:12" x14ac:dyDescent="0.2">
      <c r="A114" s="8" t="s">
        <v>173</v>
      </c>
    </row>
    <row r="115" spans="1:12" x14ac:dyDescent="0.2">
      <c r="A115" s="8" t="s">
        <v>174</v>
      </c>
    </row>
    <row r="116" spans="1:12" x14ac:dyDescent="0.2">
      <c r="A116" s="8" t="s">
        <v>175</v>
      </c>
    </row>
    <row r="117" spans="1:12" x14ac:dyDescent="0.2">
      <c r="A117" s="8" t="s">
        <v>176</v>
      </c>
    </row>
    <row r="118" spans="1:12" x14ac:dyDescent="0.2">
      <c r="A118" s="8" t="s">
        <v>177</v>
      </c>
    </row>
    <row r="119" spans="1:12" x14ac:dyDescent="0.2">
      <c r="A119" s="8" t="s">
        <v>178</v>
      </c>
    </row>
    <row r="120" spans="1:12" x14ac:dyDescent="0.2">
      <c r="L120" s="15"/>
    </row>
    <row r="121" spans="1:12" ht="15.75" x14ac:dyDescent="0.2">
      <c r="A121" s="4" t="s">
        <v>179</v>
      </c>
      <c r="L121" s="15"/>
    </row>
    <row r="122" spans="1:12" x14ac:dyDescent="0.2">
      <c r="A122" s="5" t="s">
        <v>12</v>
      </c>
      <c r="L122" s="15"/>
    </row>
    <row r="123" spans="1:12" x14ac:dyDescent="0.2">
      <c r="L123" s="15"/>
    </row>
    <row r="124" spans="1:12" s="15" customFormat="1" ht="12.75" customHeight="1" x14ac:dyDescent="0.2">
      <c r="A124" s="27" t="s">
        <v>13</v>
      </c>
      <c r="B124" s="27" t="s">
        <v>14</v>
      </c>
      <c r="C124" s="27" t="s">
        <v>160</v>
      </c>
      <c r="D124" s="27" t="s">
        <v>160</v>
      </c>
      <c r="E124" s="27" t="s">
        <v>160</v>
      </c>
      <c r="F124" s="27" t="s">
        <v>160</v>
      </c>
      <c r="G124" s="27" t="s">
        <v>223</v>
      </c>
      <c r="H124" s="27" t="s">
        <v>180</v>
      </c>
      <c r="I124" s="27" t="s">
        <v>181</v>
      </c>
      <c r="J124" s="27" t="s">
        <v>224</v>
      </c>
      <c r="K124" s="27" t="s">
        <v>163</v>
      </c>
    </row>
    <row r="125" spans="1:12" s="15" customFormat="1" ht="60" x14ac:dyDescent="0.2">
      <c r="A125" s="27" t="s">
        <v>13</v>
      </c>
      <c r="B125" s="27" t="s">
        <v>14</v>
      </c>
      <c r="C125" s="14" t="s">
        <v>219</v>
      </c>
      <c r="D125" s="14" t="s">
        <v>220</v>
      </c>
      <c r="E125" s="14" t="s">
        <v>221</v>
      </c>
      <c r="F125" s="14" t="s">
        <v>222</v>
      </c>
      <c r="G125" s="27" t="s">
        <v>168</v>
      </c>
      <c r="H125" s="27" t="s">
        <v>161</v>
      </c>
      <c r="I125" s="27" t="s">
        <v>162</v>
      </c>
      <c r="J125" s="27" t="s">
        <v>169</v>
      </c>
      <c r="K125" s="27" t="s">
        <v>163</v>
      </c>
    </row>
    <row r="126" spans="1:12" x14ac:dyDescent="0.2">
      <c r="A126" t="s">
        <v>44</v>
      </c>
      <c r="B126" t="s">
        <v>23</v>
      </c>
      <c r="C126" s="11">
        <v>10</v>
      </c>
      <c r="D126" s="11">
        <v>11</v>
      </c>
      <c r="E126" s="11">
        <v>42</v>
      </c>
      <c r="F126" s="11">
        <v>3</v>
      </c>
      <c r="G126" s="11">
        <v>20</v>
      </c>
      <c r="H126" s="6" t="s">
        <v>34</v>
      </c>
      <c r="I126" s="11">
        <v>3</v>
      </c>
      <c r="J126" s="6" t="s">
        <v>34</v>
      </c>
      <c r="K126" s="11">
        <v>8</v>
      </c>
      <c r="L126" s="15"/>
    </row>
    <row r="127" spans="1:12" x14ac:dyDescent="0.2">
      <c r="A127" t="s">
        <v>45</v>
      </c>
      <c r="B127" t="s">
        <v>23</v>
      </c>
      <c r="C127" s="11">
        <v>35</v>
      </c>
      <c r="D127" s="11">
        <v>1</v>
      </c>
      <c r="E127" s="11">
        <v>3</v>
      </c>
      <c r="F127" s="11">
        <v>3</v>
      </c>
      <c r="G127" s="6" t="s">
        <v>34</v>
      </c>
      <c r="H127" s="11">
        <v>1</v>
      </c>
      <c r="I127" s="11">
        <v>56</v>
      </c>
      <c r="J127" s="6" t="s">
        <v>34</v>
      </c>
      <c r="K127" s="6" t="s">
        <v>34</v>
      </c>
      <c r="L127" s="15"/>
    </row>
    <row r="128" spans="1:12" x14ac:dyDescent="0.2">
      <c r="A128" t="s">
        <v>46</v>
      </c>
      <c r="B128" t="s">
        <v>23</v>
      </c>
      <c r="C128" s="11">
        <v>24</v>
      </c>
      <c r="D128" s="11">
        <v>34</v>
      </c>
      <c r="E128" s="11">
        <v>19</v>
      </c>
      <c r="F128" s="11">
        <v>5</v>
      </c>
      <c r="G128" s="11">
        <v>2</v>
      </c>
      <c r="H128" s="11">
        <v>1</v>
      </c>
      <c r="I128" s="11">
        <v>10</v>
      </c>
      <c r="J128" s="11">
        <v>1</v>
      </c>
      <c r="K128" s="11">
        <v>5</v>
      </c>
      <c r="L128" s="15"/>
    </row>
    <row r="129" spans="1:12" x14ac:dyDescent="0.2">
      <c r="A129" t="s">
        <v>47</v>
      </c>
      <c r="B129" t="s">
        <v>23</v>
      </c>
      <c r="C129" s="6" t="s">
        <v>34</v>
      </c>
      <c r="D129" s="6" t="s">
        <v>34</v>
      </c>
      <c r="E129" s="6" t="s">
        <v>34</v>
      </c>
      <c r="F129" s="6" t="s">
        <v>34</v>
      </c>
      <c r="G129" s="6" t="s">
        <v>34</v>
      </c>
      <c r="H129" s="6" t="s">
        <v>34</v>
      </c>
      <c r="I129" s="6" t="s">
        <v>34</v>
      </c>
      <c r="J129" s="6" t="s">
        <v>34</v>
      </c>
      <c r="K129" s="6" t="s">
        <v>34</v>
      </c>
      <c r="L129" s="15"/>
    </row>
    <row r="130" spans="1:12" x14ac:dyDescent="0.2">
      <c r="A130" t="s">
        <v>21</v>
      </c>
      <c r="B130" t="s">
        <v>48</v>
      </c>
      <c r="C130" s="11">
        <v>30</v>
      </c>
      <c r="D130" s="11">
        <v>19</v>
      </c>
      <c r="E130" s="11">
        <v>28</v>
      </c>
      <c r="F130" s="11">
        <v>11</v>
      </c>
      <c r="G130" s="6" t="s">
        <v>34</v>
      </c>
      <c r="H130" s="6" t="s">
        <v>34</v>
      </c>
      <c r="I130" s="11">
        <v>6</v>
      </c>
      <c r="J130" s="6" t="s">
        <v>34</v>
      </c>
      <c r="K130" s="11">
        <v>3</v>
      </c>
    </row>
    <row r="131" spans="1:12" x14ac:dyDescent="0.2">
      <c r="A131" t="s">
        <v>21</v>
      </c>
      <c r="B131" t="s">
        <v>49</v>
      </c>
      <c r="C131" s="11">
        <v>26</v>
      </c>
      <c r="D131" s="11">
        <v>32</v>
      </c>
      <c r="E131" s="11">
        <v>33</v>
      </c>
      <c r="F131" s="11">
        <v>3</v>
      </c>
      <c r="G131" s="6" t="s">
        <v>34</v>
      </c>
      <c r="H131" s="11">
        <v>1</v>
      </c>
      <c r="I131" s="11">
        <v>3</v>
      </c>
      <c r="J131" s="6" t="s">
        <v>34</v>
      </c>
      <c r="K131" s="6" t="s">
        <v>34</v>
      </c>
    </row>
    <row r="132" spans="1:12" x14ac:dyDescent="0.2">
      <c r="A132" t="s">
        <v>21</v>
      </c>
      <c r="B132" t="s">
        <v>22</v>
      </c>
      <c r="C132" s="11">
        <v>26</v>
      </c>
      <c r="D132" s="11">
        <v>37</v>
      </c>
      <c r="E132" s="11">
        <v>23</v>
      </c>
      <c r="F132" s="11">
        <v>4</v>
      </c>
      <c r="G132" s="6" t="s">
        <v>34</v>
      </c>
      <c r="H132" s="6" t="s">
        <v>34</v>
      </c>
      <c r="I132" s="11">
        <v>7</v>
      </c>
      <c r="J132" s="6" t="s">
        <v>34</v>
      </c>
      <c r="K132" s="11">
        <v>2</v>
      </c>
    </row>
    <row r="133" spans="1:12" x14ac:dyDescent="0.2">
      <c r="A133" t="s">
        <v>21</v>
      </c>
      <c r="B133" t="s">
        <v>23</v>
      </c>
      <c r="C133" s="11">
        <v>27</v>
      </c>
      <c r="D133" s="11">
        <v>31</v>
      </c>
      <c r="E133" s="11">
        <v>27</v>
      </c>
      <c r="F133" s="11">
        <v>6</v>
      </c>
      <c r="G133" s="6" t="s">
        <v>34</v>
      </c>
      <c r="H133" s="6" t="s">
        <v>34</v>
      </c>
      <c r="I133" s="11">
        <v>6</v>
      </c>
      <c r="J133" s="6" t="s">
        <v>34</v>
      </c>
      <c r="K133" s="11">
        <v>2</v>
      </c>
    </row>
    <row r="134" spans="1:12" x14ac:dyDescent="0.2">
      <c r="A134" t="s">
        <v>50</v>
      </c>
      <c r="B134" t="s">
        <v>48</v>
      </c>
      <c r="C134" s="11">
        <v>15</v>
      </c>
      <c r="D134" s="11">
        <v>3</v>
      </c>
      <c r="E134" s="11">
        <v>26</v>
      </c>
      <c r="F134" s="11">
        <v>2</v>
      </c>
      <c r="G134" s="11">
        <v>6</v>
      </c>
      <c r="H134" s="11">
        <v>0</v>
      </c>
      <c r="I134" s="11">
        <v>24</v>
      </c>
      <c r="J134" s="11">
        <v>9</v>
      </c>
      <c r="K134" s="11">
        <v>15</v>
      </c>
    </row>
    <row r="135" spans="1:12" x14ac:dyDescent="0.2">
      <c r="A135" t="s">
        <v>50</v>
      </c>
      <c r="B135" t="s">
        <v>49</v>
      </c>
      <c r="C135" s="11">
        <v>11</v>
      </c>
      <c r="D135" s="11">
        <v>0</v>
      </c>
      <c r="E135" s="11">
        <v>68</v>
      </c>
      <c r="F135" s="11">
        <v>13</v>
      </c>
      <c r="G135" s="6" t="s">
        <v>34</v>
      </c>
      <c r="H135" s="11">
        <v>0</v>
      </c>
      <c r="I135" s="11">
        <v>1</v>
      </c>
      <c r="J135" s="6" t="s">
        <v>34</v>
      </c>
      <c r="K135" s="6" t="s">
        <v>34</v>
      </c>
    </row>
    <row r="136" spans="1:12" x14ac:dyDescent="0.2">
      <c r="A136" t="s">
        <v>50</v>
      </c>
      <c r="B136" t="s">
        <v>23</v>
      </c>
      <c r="C136" s="11">
        <v>15</v>
      </c>
      <c r="D136" s="11">
        <v>3</v>
      </c>
      <c r="E136" s="11">
        <v>28</v>
      </c>
      <c r="F136" s="11">
        <v>2</v>
      </c>
      <c r="G136" s="11">
        <v>6</v>
      </c>
      <c r="H136" s="11">
        <v>0</v>
      </c>
      <c r="I136" s="11">
        <v>23</v>
      </c>
      <c r="J136" s="11">
        <v>9</v>
      </c>
      <c r="K136" s="11">
        <v>15</v>
      </c>
    </row>
    <row r="137" spans="1:12" x14ac:dyDescent="0.2">
      <c r="A137" t="s">
        <v>51</v>
      </c>
      <c r="B137" t="s">
        <v>23</v>
      </c>
      <c r="C137" s="11">
        <v>8</v>
      </c>
      <c r="D137" s="11">
        <v>25</v>
      </c>
      <c r="E137" s="11">
        <v>25</v>
      </c>
      <c r="F137" s="11">
        <v>4</v>
      </c>
      <c r="G137" s="11">
        <v>15</v>
      </c>
      <c r="H137" s="11">
        <v>0</v>
      </c>
      <c r="I137" s="11">
        <v>17</v>
      </c>
      <c r="J137" s="11">
        <v>2</v>
      </c>
      <c r="K137" s="11">
        <v>3</v>
      </c>
    </row>
    <row r="138" spans="1:12" x14ac:dyDescent="0.2">
      <c r="A138" t="s">
        <v>52</v>
      </c>
      <c r="B138" t="s">
        <v>23</v>
      </c>
      <c r="C138" s="11">
        <v>20</v>
      </c>
      <c r="D138" s="11">
        <v>7</v>
      </c>
      <c r="E138" s="11">
        <v>24</v>
      </c>
      <c r="F138" s="11">
        <v>4</v>
      </c>
      <c r="G138" s="6" t="s">
        <v>34</v>
      </c>
      <c r="H138" s="11">
        <v>13</v>
      </c>
      <c r="I138" s="11">
        <v>5</v>
      </c>
      <c r="J138" s="11">
        <v>23</v>
      </c>
      <c r="K138" s="11">
        <v>4</v>
      </c>
    </row>
    <row r="139" spans="1:12" x14ac:dyDescent="0.2">
      <c r="A139" t="s">
        <v>53</v>
      </c>
      <c r="B139" t="s">
        <v>48</v>
      </c>
      <c r="C139" s="11">
        <v>14</v>
      </c>
      <c r="D139" s="11">
        <v>21</v>
      </c>
      <c r="E139" s="11">
        <v>38</v>
      </c>
      <c r="F139" s="11">
        <v>1</v>
      </c>
      <c r="G139" s="6" t="s">
        <v>34</v>
      </c>
      <c r="H139" s="11">
        <v>2</v>
      </c>
      <c r="I139" s="11">
        <v>19</v>
      </c>
      <c r="J139" s="11">
        <v>1</v>
      </c>
      <c r="K139" s="11">
        <v>3</v>
      </c>
    </row>
    <row r="140" spans="1:12" x14ac:dyDescent="0.2">
      <c r="A140" t="s">
        <v>53</v>
      </c>
      <c r="B140" t="s">
        <v>49</v>
      </c>
      <c r="C140" s="11">
        <v>26</v>
      </c>
      <c r="D140" s="11">
        <v>1</v>
      </c>
      <c r="E140" s="11">
        <v>51</v>
      </c>
      <c r="F140" s="11">
        <v>6</v>
      </c>
      <c r="G140" s="6" t="s">
        <v>34</v>
      </c>
      <c r="H140" s="11">
        <v>0</v>
      </c>
      <c r="I140" s="11">
        <v>10</v>
      </c>
      <c r="J140" s="6" t="s">
        <v>34</v>
      </c>
      <c r="K140" s="6" t="s">
        <v>34</v>
      </c>
    </row>
    <row r="141" spans="1:12" x14ac:dyDescent="0.2">
      <c r="A141" t="s">
        <v>53</v>
      </c>
      <c r="B141" t="s">
        <v>23</v>
      </c>
      <c r="C141" s="11">
        <v>16</v>
      </c>
      <c r="D141" s="11">
        <v>17</v>
      </c>
      <c r="E141" s="11">
        <v>41</v>
      </c>
      <c r="F141" s="11">
        <v>2</v>
      </c>
      <c r="G141" s="6" t="s">
        <v>34</v>
      </c>
      <c r="H141" s="11">
        <v>2</v>
      </c>
      <c r="I141" s="11">
        <v>18</v>
      </c>
      <c r="J141" s="11">
        <v>1</v>
      </c>
      <c r="K141" s="11">
        <v>2</v>
      </c>
    </row>
    <row r="142" spans="1:12" x14ac:dyDescent="0.2">
      <c r="A142" t="s">
        <v>54</v>
      </c>
      <c r="B142" t="s">
        <v>23</v>
      </c>
      <c r="C142" s="6" t="s">
        <v>34</v>
      </c>
      <c r="D142" s="6" t="s">
        <v>34</v>
      </c>
      <c r="E142" s="6" t="s">
        <v>34</v>
      </c>
      <c r="F142" s="6" t="s">
        <v>34</v>
      </c>
      <c r="G142" s="6" t="s">
        <v>34</v>
      </c>
      <c r="H142" s="6" t="s">
        <v>34</v>
      </c>
      <c r="I142" s="6" t="s">
        <v>34</v>
      </c>
      <c r="J142" s="6" t="s">
        <v>34</v>
      </c>
      <c r="K142" s="6" t="s">
        <v>34</v>
      </c>
    </row>
    <row r="143" spans="1:12" x14ac:dyDescent="0.2">
      <c r="A143" t="s">
        <v>24</v>
      </c>
      <c r="B143" t="s">
        <v>48</v>
      </c>
      <c r="C143" s="11">
        <v>30</v>
      </c>
      <c r="D143" s="11">
        <v>12</v>
      </c>
      <c r="E143" s="11">
        <v>29</v>
      </c>
      <c r="F143" s="11">
        <v>4</v>
      </c>
      <c r="G143" s="6" t="s">
        <v>34</v>
      </c>
      <c r="H143" s="11">
        <v>2</v>
      </c>
      <c r="I143" s="11">
        <v>17</v>
      </c>
      <c r="J143" s="6" t="s">
        <v>34</v>
      </c>
      <c r="K143" s="11">
        <v>2</v>
      </c>
    </row>
    <row r="144" spans="1:12" x14ac:dyDescent="0.2">
      <c r="A144" t="s">
        <v>24</v>
      </c>
      <c r="B144" t="s">
        <v>49</v>
      </c>
      <c r="C144" s="11">
        <v>41</v>
      </c>
      <c r="D144" s="11">
        <v>7</v>
      </c>
      <c r="E144" s="11">
        <v>32</v>
      </c>
      <c r="F144" s="11">
        <v>5</v>
      </c>
      <c r="G144" s="6" t="s">
        <v>34</v>
      </c>
      <c r="H144" s="11">
        <v>0</v>
      </c>
      <c r="I144" s="11">
        <v>9</v>
      </c>
      <c r="J144" s="11">
        <v>0</v>
      </c>
      <c r="K144" s="11">
        <v>5</v>
      </c>
    </row>
    <row r="145" spans="1:11" x14ac:dyDescent="0.2">
      <c r="A145" t="s">
        <v>24</v>
      </c>
      <c r="B145" t="s">
        <v>22</v>
      </c>
      <c r="C145" s="11">
        <v>16</v>
      </c>
      <c r="D145" s="11">
        <v>61</v>
      </c>
      <c r="E145" s="11">
        <v>18</v>
      </c>
      <c r="F145" s="6" t="s">
        <v>34</v>
      </c>
      <c r="G145" s="11">
        <v>2</v>
      </c>
      <c r="H145" s="6" t="s">
        <v>34</v>
      </c>
      <c r="I145" s="6" t="s">
        <v>34</v>
      </c>
      <c r="J145" s="6" t="s">
        <v>34</v>
      </c>
      <c r="K145" s="6" t="s">
        <v>34</v>
      </c>
    </row>
    <row r="146" spans="1:11" x14ac:dyDescent="0.2">
      <c r="A146" t="s">
        <v>24</v>
      </c>
      <c r="B146" t="s">
        <v>23</v>
      </c>
      <c r="C146" s="11">
        <v>27</v>
      </c>
      <c r="D146" s="11">
        <v>26</v>
      </c>
      <c r="E146" s="11">
        <v>26</v>
      </c>
      <c r="F146" s="11">
        <v>3</v>
      </c>
      <c r="G146" s="11">
        <v>2</v>
      </c>
      <c r="H146" s="11">
        <v>1</v>
      </c>
      <c r="I146" s="11">
        <v>11</v>
      </c>
      <c r="J146" s="11">
        <v>2</v>
      </c>
      <c r="K146" s="11">
        <v>2</v>
      </c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8" t="s">
        <v>182</v>
      </c>
    </row>
    <row r="149" spans="1:11" x14ac:dyDescent="0.2">
      <c r="A149" s="8" t="s">
        <v>183</v>
      </c>
    </row>
    <row r="150" spans="1:11" x14ac:dyDescent="0.2">
      <c r="A150" s="9" t="s">
        <v>27</v>
      </c>
    </row>
    <row r="152" spans="1:11" x14ac:dyDescent="0.2">
      <c r="A152" s="8" t="s">
        <v>184</v>
      </c>
    </row>
    <row r="153" spans="1:11" x14ac:dyDescent="0.2">
      <c r="A153" s="8" t="s">
        <v>185</v>
      </c>
    </row>
    <row r="154" spans="1:11" x14ac:dyDescent="0.2">
      <c r="A154" s="8" t="s">
        <v>186</v>
      </c>
    </row>
    <row r="155" spans="1:11" x14ac:dyDescent="0.2">
      <c r="A155" s="8" t="s">
        <v>187</v>
      </c>
    </row>
    <row r="156" spans="1:11" x14ac:dyDescent="0.2">
      <c r="A156" s="8" t="s">
        <v>188</v>
      </c>
    </row>
    <row r="157" spans="1:11" x14ac:dyDescent="0.2">
      <c r="A157" s="8" t="s">
        <v>189</v>
      </c>
    </row>
    <row r="158" spans="1:11" x14ac:dyDescent="0.2">
      <c r="A158" s="8" t="s">
        <v>190</v>
      </c>
    </row>
    <row r="159" spans="1:11" x14ac:dyDescent="0.2">
      <c r="A159" s="8" t="s">
        <v>191</v>
      </c>
    </row>
    <row r="161" spans="1:5" ht="15.75" x14ac:dyDescent="0.2">
      <c r="A161" s="4" t="s">
        <v>192</v>
      </c>
    </row>
    <row r="162" spans="1:5" x14ac:dyDescent="0.2">
      <c r="A162" s="5" t="s">
        <v>12</v>
      </c>
    </row>
    <row r="164" spans="1:5" ht="45" x14ac:dyDescent="0.2">
      <c r="A164" s="1" t="s">
        <v>13</v>
      </c>
      <c r="B164" s="1" t="s">
        <v>14</v>
      </c>
      <c r="C164" s="1" t="s">
        <v>193</v>
      </c>
      <c r="D164" s="1" t="s">
        <v>194</v>
      </c>
      <c r="E164" s="1" t="s">
        <v>195</v>
      </c>
    </row>
    <row r="165" spans="1:5" x14ac:dyDescent="0.2">
      <c r="A165" t="s">
        <v>44</v>
      </c>
      <c r="B165" t="s">
        <v>23</v>
      </c>
      <c r="C165" s="11">
        <v>35</v>
      </c>
      <c r="D165" s="11">
        <v>55</v>
      </c>
      <c r="E165" s="11">
        <v>11</v>
      </c>
    </row>
    <row r="166" spans="1:5" x14ac:dyDescent="0.2">
      <c r="A166" t="s">
        <v>45</v>
      </c>
      <c r="B166" t="s">
        <v>23</v>
      </c>
      <c r="C166" s="11">
        <v>63</v>
      </c>
      <c r="D166" s="11">
        <v>25</v>
      </c>
      <c r="E166" s="11">
        <v>12</v>
      </c>
    </row>
    <row r="167" spans="1:5" x14ac:dyDescent="0.2">
      <c r="A167" t="s">
        <v>46</v>
      </c>
      <c r="B167" t="s">
        <v>23</v>
      </c>
      <c r="C167" s="11">
        <v>75</v>
      </c>
      <c r="D167" s="11">
        <v>16</v>
      </c>
      <c r="E167" s="11">
        <v>10</v>
      </c>
    </row>
    <row r="168" spans="1:5" x14ac:dyDescent="0.2">
      <c r="A168" t="s">
        <v>47</v>
      </c>
      <c r="B168" t="s">
        <v>23</v>
      </c>
      <c r="C168" s="11">
        <v>80</v>
      </c>
      <c r="D168" s="11">
        <v>13</v>
      </c>
      <c r="E168" s="11">
        <v>7</v>
      </c>
    </row>
    <row r="169" spans="1:5" x14ac:dyDescent="0.2">
      <c r="A169" t="s">
        <v>21</v>
      </c>
      <c r="B169" t="s">
        <v>48</v>
      </c>
      <c r="C169" s="11">
        <v>66</v>
      </c>
      <c r="D169" s="11">
        <v>19</v>
      </c>
      <c r="E169" s="11">
        <v>16</v>
      </c>
    </row>
    <row r="170" spans="1:5" x14ac:dyDescent="0.2">
      <c r="A170" t="s">
        <v>21</v>
      </c>
      <c r="B170" t="s">
        <v>49</v>
      </c>
      <c r="C170" s="11">
        <v>68</v>
      </c>
      <c r="D170" s="11">
        <v>22</v>
      </c>
      <c r="E170" s="11">
        <v>10</v>
      </c>
    </row>
    <row r="171" spans="1:5" x14ac:dyDescent="0.2">
      <c r="A171" t="s">
        <v>21</v>
      </c>
      <c r="B171" t="s">
        <v>22</v>
      </c>
      <c r="C171" s="11">
        <v>63</v>
      </c>
      <c r="D171" s="11">
        <v>10</v>
      </c>
      <c r="E171" s="11">
        <v>27</v>
      </c>
    </row>
    <row r="172" spans="1:5" x14ac:dyDescent="0.2">
      <c r="A172" t="s">
        <v>21</v>
      </c>
      <c r="B172" t="s">
        <v>23</v>
      </c>
      <c r="C172" s="11">
        <v>65</v>
      </c>
      <c r="D172" s="11">
        <v>16</v>
      </c>
      <c r="E172" s="11">
        <v>19</v>
      </c>
    </row>
    <row r="173" spans="1:5" x14ac:dyDescent="0.2">
      <c r="A173" t="s">
        <v>50</v>
      </c>
      <c r="B173" t="s">
        <v>48</v>
      </c>
      <c r="C173" s="11">
        <v>76</v>
      </c>
      <c r="D173" s="11">
        <v>17</v>
      </c>
      <c r="E173" s="11">
        <v>7</v>
      </c>
    </row>
    <row r="174" spans="1:5" x14ac:dyDescent="0.2">
      <c r="A174" t="s">
        <v>50</v>
      </c>
      <c r="B174" t="s">
        <v>49</v>
      </c>
      <c r="C174" s="11">
        <v>72</v>
      </c>
      <c r="D174" s="11">
        <v>3</v>
      </c>
      <c r="E174" s="11">
        <v>25</v>
      </c>
    </row>
    <row r="175" spans="1:5" x14ac:dyDescent="0.2">
      <c r="A175" t="s">
        <v>50</v>
      </c>
      <c r="B175" t="s">
        <v>23</v>
      </c>
      <c r="C175" s="11">
        <v>76</v>
      </c>
      <c r="D175" s="11">
        <v>16</v>
      </c>
      <c r="E175" s="11">
        <v>8</v>
      </c>
    </row>
    <row r="176" spans="1:5" x14ac:dyDescent="0.2">
      <c r="A176" t="s">
        <v>51</v>
      </c>
      <c r="B176" t="s">
        <v>23</v>
      </c>
      <c r="C176" s="11">
        <v>36</v>
      </c>
      <c r="D176" s="11">
        <v>57</v>
      </c>
      <c r="E176" s="11">
        <v>7</v>
      </c>
    </row>
    <row r="177" spans="1:5" x14ac:dyDescent="0.2">
      <c r="A177" t="s">
        <v>52</v>
      </c>
      <c r="B177" t="s">
        <v>23</v>
      </c>
      <c r="C177" s="11">
        <v>81</v>
      </c>
      <c r="D177" s="11">
        <v>5</v>
      </c>
      <c r="E177" s="11">
        <v>14</v>
      </c>
    </row>
    <row r="178" spans="1:5" x14ac:dyDescent="0.2">
      <c r="A178" t="s">
        <v>53</v>
      </c>
      <c r="B178" t="s">
        <v>48</v>
      </c>
      <c r="C178" s="11">
        <v>71</v>
      </c>
      <c r="D178" s="11">
        <v>24</v>
      </c>
      <c r="E178" s="11">
        <v>5</v>
      </c>
    </row>
    <row r="179" spans="1:5" x14ac:dyDescent="0.2">
      <c r="A179" t="s">
        <v>53</v>
      </c>
      <c r="B179" t="s">
        <v>49</v>
      </c>
      <c r="C179" s="11">
        <v>71</v>
      </c>
      <c r="D179" s="11">
        <v>17</v>
      </c>
      <c r="E179" s="11">
        <v>13</v>
      </c>
    </row>
    <row r="180" spans="1:5" x14ac:dyDescent="0.2">
      <c r="A180" t="s">
        <v>53</v>
      </c>
      <c r="B180" t="s">
        <v>23</v>
      </c>
      <c r="C180" s="11">
        <v>71</v>
      </c>
      <c r="D180" s="11">
        <v>22</v>
      </c>
      <c r="E180" s="11">
        <v>7</v>
      </c>
    </row>
    <row r="181" spans="1:5" x14ac:dyDescent="0.2">
      <c r="A181" t="s">
        <v>54</v>
      </c>
      <c r="B181" t="s">
        <v>23</v>
      </c>
      <c r="C181" s="11">
        <v>55</v>
      </c>
      <c r="D181" s="11">
        <v>30</v>
      </c>
      <c r="E181" s="11">
        <v>15</v>
      </c>
    </row>
    <row r="182" spans="1:5" x14ac:dyDescent="0.2">
      <c r="A182" t="s">
        <v>24</v>
      </c>
      <c r="B182" t="s">
        <v>48</v>
      </c>
      <c r="C182" s="11">
        <v>62</v>
      </c>
      <c r="D182" s="11">
        <v>31</v>
      </c>
      <c r="E182" s="11">
        <v>7</v>
      </c>
    </row>
    <row r="183" spans="1:5" x14ac:dyDescent="0.2">
      <c r="A183" t="s">
        <v>24</v>
      </c>
      <c r="B183" t="s">
        <v>49</v>
      </c>
      <c r="C183" s="11">
        <v>66</v>
      </c>
      <c r="D183" s="11">
        <v>18</v>
      </c>
      <c r="E183" s="11">
        <v>16</v>
      </c>
    </row>
    <row r="184" spans="1:5" x14ac:dyDescent="0.2">
      <c r="A184" t="s">
        <v>24</v>
      </c>
      <c r="B184" t="s">
        <v>22</v>
      </c>
      <c r="C184" s="11">
        <v>43</v>
      </c>
      <c r="D184" s="11">
        <v>37</v>
      </c>
      <c r="E184" s="11">
        <v>20</v>
      </c>
    </row>
    <row r="185" spans="1:5" x14ac:dyDescent="0.2">
      <c r="A185" t="s">
        <v>24</v>
      </c>
      <c r="B185" t="s">
        <v>23</v>
      </c>
      <c r="C185" s="11">
        <v>58</v>
      </c>
      <c r="D185" s="11">
        <v>31</v>
      </c>
      <c r="E185" s="11">
        <v>12</v>
      </c>
    </row>
    <row r="186" spans="1:5" x14ac:dyDescent="0.2">
      <c r="A186" s="7"/>
      <c r="B186" s="7"/>
      <c r="C186" s="7"/>
      <c r="D186" s="7"/>
      <c r="E186" s="7"/>
    </row>
    <row r="187" spans="1:5" x14ac:dyDescent="0.2">
      <c r="A187" s="8" t="s">
        <v>196</v>
      </c>
    </row>
    <row r="188" spans="1:5" x14ac:dyDescent="0.2">
      <c r="A188" s="8" t="s">
        <v>124</v>
      </c>
    </row>
    <row r="189" spans="1:5" x14ac:dyDescent="0.2">
      <c r="A189" s="9" t="s">
        <v>27</v>
      </c>
    </row>
    <row r="191" spans="1:5" ht="15.75" x14ac:dyDescent="0.2">
      <c r="A191" s="4" t="s">
        <v>197</v>
      </c>
    </row>
    <row r="192" spans="1:5" x14ac:dyDescent="0.2">
      <c r="A192" s="5" t="s">
        <v>12</v>
      </c>
    </row>
    <row r="194" spans="1:3" ht="15" x14ac:dyDescent="0.2">
      <c r="A194" s="1" t="s">
        <v>13</v>
      </c>
      <c r="B194" s="1" t="s">
        <v>14</v>
      </c>
      <c r="C194" s="1" t="s">
        <v>194</v>
      </c>
    </row>
    <row r="195" spans="1:3" x14ac:dyDescent="0.2">
      <c r="A195" t="s">
        <v>44</v>
      </c>
      <c r="B195" t="s">
        <v>23</v>
      </c>
      <c r="C195" s="11">
        <v>93</v>
      </c>
    </row>
    <row r="196" spans="1:3" x14ac:dyDescent="0.2">
      <c r="A196" t="s">
        <v>45</v>
      </c>
      <c r="B196" t="s">
        <v>23</v>
      </c>
      <c r="C196" s="11">
        <v>57</v>
      </c>
    </row>
    <row r="197" spans="1:3" x14ac:dyDescent="0.2">
      <c r="A197" t="s">
        <v>46</v>
      </c>
      <c r="B197" t="s">
        <v>23</v>
      </c>
      <c r="C197" s="11">
        <v>69</v>
      </c>
    </row>
    <row r="198" spans="1:3" x14ac:dyDescent="0.2">
      <c r="A198" t="s">
        <v>47</v>
      </c>
      <c r="B198" t="s">
        <v>23</v>
      </c>
      <c r="C198" s="11">
        <v>74</v>
      </c>
    </row>
    <row r="199" spans="1:3" x14ac:dyDescent="0.2">
      <c r="A199" t="s">
        <v>21</v>
      </c>
      <c r="B199" t="s">
        <v>48</v>
      </c>
      <c r="C199" s="11">
        <v>72</v>
      </c>
    </row>
    <row r="200" spans="1:3" x14ac:dyDescent="0.2">
      <c r="A200" t="s">
        <v>21</v>
      </c>
      <c r="B200" t="s">
        <v>49</v>
      </c>
      <c r="C200" s="11">
        <v>61</v>
      </c>
    </row>
    <row r="201" spans="1:3" x14ac:dyDescent="0.2">
      <c r="A201" t="s">
        <v>21</v>
      </c>
      <c r="B201" t="s">
        <v>22</v>
      </c>
      <c r="C201" s="11">
        <v>78</v>
      </c>
    </row>
    <row r="202" spans="1:3" x14ac:dyDescent="0.2">
      <c r="A202" t="s">
        <v>21</v>
      </c>
      <c r="B202" t="s">
        <v>23</v>
      </c>
      <c r="C202" s="11">
        <v>72</v>
      </c>
    </row>
    <row r="203" spans="1:3" x14ac:dyDescent="0.2">
      <c r="A203" t="s">
        <v>50</v>
      </c>
      <c r="B203" t="s">
        <v>48</v>
      </c>
      <c r="C203" s="11">
        <v>76</v>
      </c>
    </row>
    <row r="204" spans="1:3" x14ac:dyDescent="0.2">
      <c r="A204" t="s">
        <v>50</v>
      </c>
      <c r="B204" t="s">
        <v>49</v>
      </c>
      <c r="C204" s="11">
        <v>57</v>
      </c>
    </row>
    <row r="205" spans="1:3" x14ac:dyDescent="0.2">
      <c r="A205" t="s">
        <v>50</v>
      </c>
      <c r="B205" t="s">
        <v>23</v>
      </c>
      <c r="C205" s="11">
        <v>75</v>
      </c>
    </row>
    <row r="206" spans="1:3" x14ac:dyDescent="0.2">
      <c r="A206" t="s">
        <v>51</v>
      </c>
      <c r="B206" t="s">
        <v>23</v>
      </c>
      <c r="C206" s="11">
        <v>93</v>
      </c>
    </row>
    <row r="207" spans="1:3" x14ac:dyDescent="0.2">
      <c r="A207" t="s">
        <v>52</v>
      </c>
      <c r="B207" t="s">
        <v>23</v>
      </c>
      <c r="C207" s="11">
        <v>73</v>
      </c>
    </row>
    <row r="208" spans="1:3" x14ac:dyDescent="0.2">
      <c r="A208" t="s">
        <v>53</v>
      </c>
      <c r="B208" t="s">
        <v>48</v>
      </c>
      <c r="C208" s="11">
        <v>76</v>
      </c>
    </row>
    <row r="209" spans="1:3" x14ac:dyDescent="0.2">
      <c r="A209" t="s">
        <v>53</v>
      </c>
      <c r="B209" t="s">
        <v>49</v>
      </c>
      <c r="C209" s="11">
        <v>48</v>
      </c>
    </row>
    <row r="210" spans="1:3" x14ac:dyDescent="0.2">
      <c r="A210" t="s">
        <v>53</v>
      </c>
      <c r="B210" t="s">
        <v>23</v>
      </c>
      <c r="C210" s="11">
        <v>70</v>
      </c>
    </row>
    <row r="211" spans="1:3" x14ac:dyDescent="0.2">
      <c r="A211" t="s">
        <v>54</v>
      </c>
      <c r="B211" t="s">
        <v>23</v>
      </c>
      <c r="C211" s="11">
        <v>89</v>
      </c>
    </row>
    <row r="212" spans="1:3" x14ac:dyDescent="0.2">
      <c r="A212" t="s">
        <v>24</v>
      </c>
      <c r="B212" t="s">
        <v>48</v>
      </c>
      <c r="C212" s="11">
        <v>60</v>
      </c>
    </row>
    <row r="213" spans="1:3" x14ac:dyDescent="0.2">
      <c r="A213" t="s">
        <v>24</v>
      </c>
      <c r="B213" t="s">
        <v>49</v>
      </c>
      <c r="C213" s="11">
        <v>50</v>
      </c>
    </row>
    <row r="214" spans="1:3" x14ac:dyDescent="0.2">
      <c r="A214" t="s">
        <v>24</v>
      </c>
      <c r="B214" t="s">
        <v>22</v>
      </c>
      <c r="C214" s="11">
        <v>79</v>
      </c>
    </row>
    <row r="215" spans="1:3" x14ac:dyDescent="0.2">
      <c r="A215" t="s">
        <v>24</v>
      </c>
      <c r="B215" t="s">
        <v>23</v>
      </c>
      <c r="C215" s="11">
        <v>63</v>
      </c>
    </row>
    <row r="216" spans="1:3" x14ac:dyDescent="0.2">
      <c r="A216" s="7"/>
      <c r="B216" s="7"/>
      <c r="C216" s="7"/>
    </row>
    <row r="217" spans="1:3" x14ac:dyDescent="0.2">
      <c r="A217" s="8" t="s">
        <v>204</v>
      </c>
    </row>
    <row r="218" spans="1:3" x14ac:dyDescent="0.2">
      <c r="A218" s="8" t="s">
        <v>124</v>
      </c>
    </row>
    <row r="219" spans="1:3" x14ac:dyDescent="0.2">
      <c r="A219" s="9" t="s">
        <v>27</v>
      </c>
    </row>
    <row r="221" spans="1:3" ht="15.75" x14ac:dyDescent="0.2">
      <c r="A221" s="4" t="s">
        <v>198</v>
      </c>
    </row>
    <row r="222" spans="1:3" x14ac:dyDescent="0.2">
      <c r="A222" s="5" t="s">
        <v>12</v>
      </c>
    </row>
    <row r="224" spans="1:3" ht="15" x14ac:dyDescent="0.2">
      <c r="A224" s="1" t="s">
        <v>13</v>
      </c>
      <c r="B224" s="1" t="s">
        <v>14</v>
      </c>
      <c r="C224" s="1" t="s">
        <v>194</v>
      </c>
    </row>
    <row r="225" spans="1:3" x14ac:dyDescent="0.2">
      <c r="A225" t="s">
        <v>44</v>
      </c>
      <c r="B225" t="s">
        <v>23</v>
      </c>
      <c r="C225" s="11">
        <v>52</v>
      </c>
    </row>
    <row r="226" spans="1:3" x14ac:dyDescent="0.2">
      <c r="A226" t="s">
        <v>45</v>
      </c>
      <c r="B226" t="s">
        <v>23</v>
      </c>
      <c r="C226" s="11">
        <v>17</v>
      </c>
    </row>
    <row r="227" spans="1:3" x14ac:dyDescent="0.2">
      <c r="A227" t="s">
        <v>46</v>
      </c>
      <c r="B227" t="s">
        <v>23</v>
      </c>
      <c r="C227" s="11">
        <v>36</v>
      </c>
    </row>
    <row r="228" spans="1:3" x14ac:dyDescent="0.2">
      <c r="A228" t="s">
        <v>47</v>
      </c>
      <c r="B228" t="s">
        <v>23</v>
      </c>
      <c r="C228" s="11">
        <v>31</v>
      </c>
    </row>
    <row r="229" spans="1:3" x14ac:dyDescent="0.2">
      <c r="A229" t="s">
        <v>21</v>
      </c>
      <c r="B229" t="s">
        <v>48</v>
      </c>
      <c r="C229" s="11">
        <v>24</v>
      </c>
    </row>
    <row r="230" spans="1:3" x14ac:dyDescent="0.2">
      <c r="A230" t="s">
        <v>21</v>
      </c>
      <c r="B230" t="s">
        <v>49</v>
      </c>
      <c r="C230" s="11">
        <v>35</v>
      </c>
    </row>
    <row r="231" spans="1:3" x14ac:dyDescent="0.2">
      <c r="A231" t="s">
        <v>21</v>
      </c>
      <c r="B231" t="s">
        <v>22</v>
      </c>
      <c r="C231" s="11">
        <v>70</v>
      </c>
    </row>
    <row r="232" spans="1:3" x14ac:dyDescent="0.2">
      <c r="A232" t="s">
        <v>21</v>
      </c>
      <c r="B232" t="s">
        <v>23</v>
      </c>
      <c r="C232" s="11">
        <v>49</v>
      </c>
    </row>
    <row r="233" spans="1:3" x14ac:dyDescent="0.2">
      <c r="A233" t="s">
        <v>50</v>
      </c>
      <c r="B233" t="s">
        <v>48</v>
      </c>
      <c r="C233" s="11">
        <v>58</v>
      </c>
    </row>
    <row r="234" spans="1:3" x14ac:dyDescent="0.2">
      <c r="A234" t="s">
        <v>50</v>
      </c>
      <c r="B234" t="s">
        <v>49</v>
      </c>
      <c r="C234" s="11">
        <v>57</v>
      </c>
    </row>
    <row r="235" spans="1:3" x14ac:dyDescent="0.2">
      <c r="A235" t="s">
        <v>50</v>
      </c>
      <c r="B235" t="s">
        <v>23</v>
      </c>
      <c r="C235" s="11">
        <v>58</v>
      </c>
    </row>
    <row r="236" spans="1:3" x14ac:dyDescent="0.2">
      <c r="A236" t="s">
        <v>51</v>
      </c>
      <c r="B236" t="s">
        <v>23</v>
      </c>
      <c r="C236" s="11">
        <v>56</v>
      </c>
    </row>
    <row r="237" spans="1:3" x14ac:dyDescent="0.2">
      <c r="A237" t="s">
        <v>52</v>
      </c>
      <c r="B237" t="s">
        <v>23</v>
      </c>
      <c r="C237" s="11">
        <v>47</v>
      </c>
    </row>
    <row r="238" spans="1:3" x14ac:dyDescent="0.2">
      <c r="A238" t="s">
        <v>53</v>
      </c>
      <c r="B238" t="s">
        <v>48</v>
      </c>
      <c r="C238" s="11">
        <v>37</v>
      </c>
    </row>
    <row r="239" spans="1:3" x14ac:dyDescent="0.2">
      <c r="A239" t="s">
        <v>53</v>
      </c>
      <c r="B239" t="s">
        <v>49</v>
      </c>
      <c r="C239" s="11">
        <v>50</v>
      </c>
    </row>
    <row r="240" spans="1:3" x14ac:dyDescent="0.2">
      <c r="A240" t="s">
        <v>53</v>
      </c>
      <c r="B240" t="s">
        <v>23</v>
      </c>
      <c r="C240" s="11">
        <v>39</v>
      </c>
    </row>
    <row r="241" spans="1:3" x14ac:dyDescent="0.2">
      <c r="A241" t="s">
        <v>54</v>
      </c>
      <c r="B241" t="s">
        <v>23</v>
      </c>
      <c r="C241" s="11">
        <v>10</v>
      </c>
    </row>
    <row r="242" spans="1:3" x14ac:dyDescent="0.2">
      <c r="A242" t="s">
        <v>24</v>
      </c>
      <c r="B242" t="s">
        <v>48</v>
      </c>
      <c r="C242" s="11">
        <v>26</v>
      </c>
    </row>
    <row r="243" spans="1:3" x14ac:dyDescent="0.2">
      <c r="A243" t="s">
        <v>24</v>
      </c>
      <c r="B243" t="s">
        <v>49</v>
      </c>
      <c r="C243" s="11">
        <v>15</v>
      </c>
    </row>
    <row r="244" spans="1:3" x14ac:dyDescent="0.2">
      <c r="A244" t="s">
        <v>24</v>
      </c>
      <c r="B244" t="s">
        <v>22</v>
      </c>
      <c r="C244" s="11">
        <v>37</v>
      </c>
    </row>
    <row r="245" spans="1:3" x14ac:dyDescent="0.2">
      <c r="A245" t="s">
        <v>24</v>
      </c>
      <c r="B245" t="s">
        <v>23</v>
      </c>
      <c r="C245" s="11">
        <v>29</v>
      </c>
    </row>
    <row r="246" spans="1:3" x14ac:dyDescent="0.2">
      <c r="A246" s="7"/>
      <c r="B246" s="7"/>
      <c r="C246" s="7"/>
    </row>
    <row r="247" spans="1:3" x14ac:dyDescent="0.2">
      <c r="A247" s="8" t="s">
        <v>203</v>
      </c>
    </row>
    <row r="248" spans="1:3" x14ac:dyDescent="0.2">
      <c r="A248" s="8" t="s">
        <v>199</v>
      </c>
    </row>
    <row r="249" spans="1:3" x14ac:dyDescent="0.2">
      <c r="A249" s="9" t="s">
        <v>27</v>
      </c>
    </row>
  </sheetData>
  <mergeCells count="34">
    <mergeCell ref="A44:A45"/>
    <mergeCell ref="B44:B45"/>
    <mergeCell ref="C44:C45"/>
    <mergeCell ref="D44:D45"/>
    <mergeCell ref="E44:G44"/>
    <mergeCell ref="A4:A5"/>
    <mergeCell ref="B4:B5"/>
    <mergeCell ref="C4:C5"/>
    <mergeCell ref="D4:D5"/>
    <mergeCell ref="E4:G4"/>
    <mergeCell ref="L83:L84"/>
    <mergeCell ref="K4:K5"/>
    <mergeCell ref="H44:H45"/>
    <mergeCell ref="I44:I45"/>
    <mergeCell ref="J44:J45"/>
    <mergeCell ref="H4:H5"/>
    <mergeCell ref="I4:I5"/>
    <mergeCell ref="J4:J5"/>
    <mergeCell ref="A124:A125"/>
    <mergeCell ref="C124:F124"/>
    <mergeCell ref="I124:I125"/>
    <mergeCell ref="K124:K125"/>
    <mergeCell ref="A83:A84"/>
    <mergeCell ref="B83:B84"/>
    <mergeCell ref="C83:F83"/>
    <mergeCell ref="G83:G84"/>
    <mergeCell ref="H83:H84"/>
    <mergeCell ref="B124:B125"/>
    <mergeCell ref="G124:G125"/>
    <mergeCell ref="H124:H125"/>
    <mergeCell ref="J124:J125"/>
    <mergeCell ref="I83:I84"/>
    <mergeCell ref="J83:J84"/>
    <mergeCell ref="K83:K8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1_Raisonnement Azote</vt:lpstr>
      <vt:lpstr>2_Techniques de prévention</vt:lpstr>
      <vt:lpstr>3_Techniques de prophylaxie</vt:lpstr>
      <vt:lpstr>4_Pression parasitaire</vt:lpstr>
      <vt:lpstr>5_Techniques Informations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pierre.chapelle</dc:creator>
  <cp:lastModifiedBy>Pierre CHAPELLE</cp:lastModifiedBy>
  <dcterms:created xsi:type="dcterms:W3CDTF">2026-01-06T15:07:40Z</dcterms:created>
  <dcterms:modified xsi:type="dcterms:W3CDTF">2026-01-27T15:11:35Z</dcterms:modified>
</cp:coreProperties>
</file>