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sp\sdsafa\bsvae\EnquetesPK\PK-Légumes\PK_légumes2022\09.Diffusions\Chiffres et données\Global\Fichiers pour publication\"/>
    </mc:Choice>
  </mc:AlternateContent>
  <xr:revisionPtr revIDLastSave="0" documentId="13_ncr:1_{512E7969-CB08-4C4D-82C8-C4D8274C7958}" xr6:coauthVersionLast="47" xr6:coauthVersionMax="47" xr10:uidLastSave="{00000000-0000-0000-0000-000000000000}"/>
  <bookViews>
    <workbookView xWindow="20760" yWindow="330" windowWidth="15840" windowHeight="12840" tabRatio="500" firstSheet="6" activeTab="8" xr2:uid="{00000000-000D-0000-FFFF-FFFF00000000}"/>
  </bookViews>
  <sheets>
    <sheet name="Sommaire" sheetId="10" r:id="rId1"/>
    <sheet name="1_Semences_ou_Plants" sheetId="2" r:id="rId2"/>
    <sheet name="2_Variétés" sheetId="3" r:id="rId3"/>
    <sheet name="3_Origine_Semences" sheetId="4" r:id="rId4"/>
    <sheet name="4_Origine_Plants" sheetId="5" r:id="rId5"/>
    <sheet name="5_Type_semences_plants" sheetId="6" r:id="rId6"/>
    <sheet name="6_Résistance" sheetId="7" r:id="rId7"/>
    <sheet name="7_Greffage" sheetId="8" r:id="rId8"/>
    <sheet name="8_Semis_Plantation" sheetId="9" r:id="rId9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2" i="10" l="1"/>
  <c r="B51" i="10"/>
  <c r="B50" i="10"/>
  <c r="B23" i="10"/>
  <c r="B24" i="10"/>
  <c r="B25" i="10"/>
  <c r="B26" i="10"/>
  <c r="B27" i="10"/>
  <c r="A19" i="10"/>
  <c r="B19" i="10"/>
  <c r="A20" i="10"/>
  <c r="B20" i="10"/>
  <c r="B21" i="10"/>
  <c r="B22" i="10"/>
  <c r="A23" i="10"/>
  <c r="A24" i="10"/>
  <c r="A28" i="10"/>
  <c r="B28" i="10"/>
  <c r="B29" i="10"/>
  <c r="B30" i="10"/>
  <c r="B31" i="10"/>
  <c r="B32" i="10"/>
  <c r="B33" i="10"/>
  <c r="B34" i="10"/>
  <c r="B35" i="10"/>
  <c r="B36" i="10"/>
  <c r="B37" i="10"/>
  <c r="A38" i="10"/>
  <c r="B38" i="10"/>
  <c r="B39" i="10"/>
  <c r="A40" i="10"/>
  <c r="B40" i="10"/>
  <c r="B41" i="10"/>
  <c r="A42" i="10"/>
  <c r="B42" i="10"/>
  <c r="B43" i="10"/>
  <c r="B44" i="10"/>
  <c r="B45" i="10"/>
  <c r="B46" i="10"/>
  <c r="B47" i="10"/>
  <c r="B48" i="10"/>
  <c r="B49" i="10"/>
  <c r="B53" i="10"/>
  <c r="L1" i="9"/>
  <c r="L1" i="8"/>
  <c r="L1" i="7"/>
  <c r="L1" i="6"/>
  <c r="L1" i="5"/>
  <c r="L1" i="4"/>
  <c r="L1" i="3"/>
  <c r="L1" i="2"/>
</calcChain>
</file>

<file path=xl/sharedStrings.xml><?xml version="1.0" encoding="utf-8"?>
<sst xmlns="http://schemas.openxmlformats.org/spreadsheetml/2006/main" count="2159" uniqueCount="190">
  <si>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</si>
  <si>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</si>
  <si>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</si>
  <si>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</si>
  <si>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France métropolitaine pour les tableaux regroupés, détail des régions de France métropolitaine et des DOM (La Réunion, Guyane, Martinique et Guadeloupe)</t>
  </si>
  <si>
    <t>Les résultats portent sur la campagne culturale 2022.</t>
  </si>
  <si>
    <t>"Ensemble" regroupe tous les modes de conduite : plein air ou abri bas, sous serre ou abri haut, hors-sol</t>
  </si>
  <si>
    <t>L'espèce "Oignon" dans les tableaux correspond aux "oignons et aux cives… hors échalotes".</t>
  </si>
  <si>
    <t>L'espèce "Potiron" dans les tableaux correspond à "Potiron, courge, giraumon, citrouille… hors chayotte".</t>
  </si>
  <si>
    <t>L'espèce "Chou feuille" dans les tableaux correspond aux "chou feuille (hors choucroute)".</t>
  </si>
  <si>
    <t>Onglet</t>
  </si>
  <si>
    <t>Tableau</t>
  </si>
  <si>
    <t>Culture produite à partir de semences ou de plants hors fraise et hors carotte</t>
  </si>
  <si>
    <t>Origine des semences</t>
  </si>
  <si>
    <t>Provenance des plants</t>
  </si>
  <si>
    <t>Greffage des plants de tomate et melon</t>
  </si>
  <si>
    <t>Densité de semis par m²</t>
  </si>
  <si>
    <t>Part de superficie développée, en %</t>
  </si>
  <si>
    <t>Espèce</t>
  </si>
  <si>
    <t>Mode de conduite</t>
  </si>
  <si>
    <t>Semences</t>
  </si>
  <si>
    <t>Plants</t>
  </si>
  <si>
    <t>Chou de Bruxelles</t>
  </si>
  <si>
    <t>Ensemble</t>
  </si>
  <si>
    <t>Chou feuille</t>
  </si>
  <si>
    <t>Chou à inflorescence</t>
  </si>
  <si>
    <t>Melon</t>
  </si>
  <si>
    <t>Plein air ou abri bas</t>
  </si>
  <si>
    <t>Sous serre ou abri haut</t>
  </si>
  <si>
    <t>Oignon</t>
  </si>
  <si>
    <t>Potiron</t>
  </si>
  <si>
    <t>Salade chicorée ou laitue</t>
  </si>
  <si>
    <t>Salade mâche</t>
  </si>
  <si>
    <t>Tomate</t>
  </si>
  <si>
    <t>Hors sol</t>
  </si>
  <si>
    <t>ns</t>
  </si>
  <si>
    <t>Source : SSP - Agreste - Enquête Pratiques culturales en productions légumières 2022</t>
  </si>
  <si>
    <t>Nombre de variétés</t>
  </si>
  <si>
    <t>Carotte</t>
  </si>
  <si>
    <t>Fraise</t>
  </si>
  <si>
    <t>Champ : Toutes cultures tous modes de conduite</t>
  </si>
  <si>
    <t>Champ : Cultures produites à partir de semences</t>
  </si>
  <si>
    <t>Champ : Cultures produites à partir de plants</t>
  </si>
  <si>
    <t>Standard certifiée</t>
  </si>
  <si>
    <t>De ferme produite</t>
  </si>
  <si>
    <t>Mélange de divers</t>
  </si>
  <si>
    <t>standard certifiée</t>
  </si>
  <si>
    <t>sur l'exploitation</t>
  </si>
  <si>
    <t>par un autre agriculteur</t>
  </si>
  <si>
    <t>Auto-produits</t>
  </si>
  <si>
    <t>Achetés</t>
  </si>
  <si>
    <t>Typologie des plants hors fraise et oignon</t>
  </si>
  <si>
    <t>Motte</t>
  </si>
  <si>
    <t>Mini-motte</t>
  </si>
  <si>
    <t>Par arrachis (racines nues)</t>
  </si>
  <si>
    <t>Cube de laine de roche</t>
  </si>
  <si>
    <t>Certifiés</t>
  </si>
  <si>
    <t>Autre</t>
  </si>
  <si>
    <t>Champ : Cultures produites à partir de plants hors fraise et oignon</t>
  </si>
  <si>
    <t>Typologie des plants d'oignon</t>
  </si>
  <si>
    <t>Bulbilles</t>
  </si>
  <si>
    <t xml:space="preserve">Autre </t>
  </si>
  <si>
    <t>Typologie des plants de fraise</t>
  </si>
  <si>
    <t>Trayplant</t>
  </si>
  <si>
    <t>Minitray</t>
  </si>
  <si>
    <t>Frigos</t>
  </si>
  <si>
    <t>Altitude</t>
  </si>
  <si>
    <t xml:space="preserve"> Autre </t>
  </si>
  <si>
    <t>Non</t>
  </si>
  <si>
    <t>Oui</t>
  </si>
  <si>
    <t>Ne sait pas</t>
  </si>
  <si>
    <t>Désinfection des semences.</t>
  </si>
  <si>
    <t>Type de semences et plants</t>
  </si>
  <si>
    <t xml:space="preserve">Mycorhizés </t>
  </si>
  <si>
    <t>Traités</t>
  </si>
  <si>
    <t xml:space="preserve">Non </t>
  </si>
  <si>
    <t xml:space="preserve">Oui </t>
  </si>
  <si>
    <t xml:space="preserve">Ne sait pas </t>
  </si>
  <si>
    <t xml:space="preserve"> Non</t>
  </si>
  <si>
    <t xml:space="preserve"> Oui</t>
  </si>
  <si>
    <t xml:space="preserve"> Ne sait pas</t>
  </si>
  <si>
    <t>Type de semences</t>
  </si>
  <si>
    <t xml:space="preserve">Mycorhizées </t>
  </si>
  <si>
    <t>Traitées</t>
  </si>
  <si>
    <t>Certifiées</t>
  </si>
  <si>
    <t>Type de plants</t>
  </si>
  <si>
    <t>Oui (1)</t>
  </si>
  <si>
    <t>(1) y compris produit AB et préparations biologiques sans AMM</t>
  </si>
  <si>
    <t>Champ : Cultures produites à partir de plants traités</t>
  </si>
  <si>
    <t>Types de parasites et maladies visés</t>
  </si>
  <si>
    <t xml:space="preserve">Attaques </t>
  </si>
  <si>
    <t>Maladie (s)</t>
  </si>
  <si>
    <t>Maladie (s) fongique (s)</t>
  </si>
  <si>
    <t>de nématodes</t>
  </si>
  <si>
    <t>d'insectes</t>
  </si>
  <si>
    <t>virale (s)</t>
  </si>
  <si>
    <t>des parties aériennes</t>
  </si>
  <si>
    <t>du collet, pivot</t>
  </si>
  <si>
    <t>du système racinaire</t>
  </si>
  <si>
    <t>Non greffés</t>
  </si>
  <si>
    <t>Greffés</t>
  </si>
  <si>
    <t xml:space="preserve">Greffés 2 têtes </t>
  </si>
  <si>
    <t xml:space="preserve">Champignon </t>
  </si>
  <si>
    <t>Virus</t>
  </si>
  <si>
    <t>Nématodes</t>
  </si>
  <si>
    <t>Vigueur</t>
  </si>
  <si>
    <t>du sol</t>
  </si>
  <si>
    <t>grains / m²</t>
  </si>
  <si>
    <t>Note de lecture : en 2022, les superficies développées de carotte sont en moyenne semées à 231 grains/m².</t>
  </si>
  <si>
    <t>Densité de plantation par m²</t>
  </si>
  <si>
    <t>Plants / m²</t>
  </si>
  <si>
    <t>Note de lecture : en 2022, les superficies développées de chou de Bruxelles sont en moyenne plantées à 4 plants/m².</t>
  </si>
  <si>
    <t>Mécanique</t>
  </si>
  <si>
    <t>Manuel</t>
  </si>
  <si>
    <t>Semis direct</t>
  </si>
  <si>
    <t>Champ : Cultures de pleine terre</t>
  </si>
  <si>
    <t>Plantation réalisée sous couvert végétal</t>
  </si>
  <si>
    <t xml:space="preserve">Oiseaux (corbeaux, pigeons,…)  </t>
  </si>
  <si>
    <t xml:space="preserve">Autres gibiers (sangliers, lièvres, lapins,...) </t>
  </si>
  <si>
    <t>Ravageurs du sol (limaces, taupins,…)</t>
  </si>
  <si>
    <t>Événements climatiques (sécheresse, excès d’eau, gel, orages, grêle…)</t>
  </si>
  <si>
    <t xml:space="preserve">Autres causes 	</t>
  </si>
  <si>
    <t>Champ : Toutes cultures tous modes de conduite, resemées ou replantées</t>
  </si>
  <si>
    <t xml:space="preserve"> </t>
  </si>
  <si>
    <t>Champ : Toutes cultures produites avec une variété choisie pour une  résistance ou tolérance particulière</t>
  </si>
  <si>
    <t>Nombre moyen</t>
  </si>
  <si>
    <t>Champ : Cultures de pleine terre produites à partir de semences</t>
  </si>
  <si>
    <t>Champ : Cultures de pleine terre produites à partir de plants</t>
  </si>
  <si>
    <t>Note de lecture : en 2022, 0 % des superficies développées en chou de Bruxelles sont implantées à partir de semences , 100% sont implantées à partir de plants.</t>
  </si>
  <si>
    <t>Champ : Toutes cultures tous modes de conduite hors fraise et carotte</t>
  </si>
  <si>
    <t>Nombre moyen de variétés semées ou plantées sur la parcelle</t>
  </si>
  <si>
    <t>Note de lecture : en 2022, le nombre de variétés de carottes semées est en moyenne de 2.</t>
  </si>
  <si>
    <r>
      <t xml:space="preserve">Note de lecture : en 2022, le nombre de variétés semées </t>
    </r>
    <r>
      <rPr>
        <sz val="9"/>
        <rFont val="Arial"/>
        <family val="2"/>
      </rPr>
      <t xml:space="preserve">en </t>
    </r>
    <r>
      <rPr>
        <sz val="9"/>
        <color rgb="FF000000"/>
        <rFont val="Arial"/>
        <family val="2"/>
      </rPr>
      <t>carotte est en moyenne de 2.</t>
    </r>
  </si>
  <si>
    <r>
      <t>Nombre de variété</t>
    </r>
    <r>
      <rPr>
        <b/>
        <sz val="12"/>
        <color rgb="FF000000"/>
        <rFont val="Arial"/>
        <charset val="1"/>
      </rPr>
      <t xml:space="preserve"> plantées sur la parcelle</t>
    </r>
  </si>
  <si>
    <t>Note de lecture : en 2022, le nombre de variétés plantées en chou de Bruxelles est en moyenne de 1,4.</t>
  </si>
  <si>
    <r>
      <t xml:space="preserve">Note de lecture : en 2022, 7 % des superficies développées </t>
    </r>
    <r>
      <rPr>
        <sz val="9"/>
        <color rgb="FF000000"/>
        <rFont val="Arial"/>
        <charset val="1"/>
      </rPr>
      <t>en chou de Bruxelles sont implantées à partir de plants auto-produits.</t>
    </r>
  </si>
  <si>
    <t>Note de lecture : en 2022, 12% des superficies développées d'oignon sont implantées à partir de plants en motte.</t>
  </si>
  <si>
    <t>Champ : Oignons produits à partir de plants</t>
  </si>
  <si>
    <t>Champ : Fraise</t>
  </si>
  <si>
    <t>Semences ou plants hybrides</t>
  </si>
  <si>
    <t>Note de lecture : en 2022, 19 % des superficies développées de carotte sont semées avec des variétés non hybrides.</t>
  </si>
  <si>
    <t>Semences hybrides</t>
  </si>
  <si>
    <t>Plants hybrides</t>
  </si>
  <si>
    <t>Note de lecture : en 2022, 22 % en moyenne des superficies développées de chou de Bruxelles sont plantées avec des variétés non hybrides.</t>
  </si>
  <si>
    <t>Note de lecture : en 2022, 88% des superficies développées de carotte sont semées avec des semences non mycorhizées.</t>
  </si>
  <si>
    <t>Note de lecture : en 2022, 88% des superficies développées de carotte sont sémées avec des semences non mycorhizées.</t>
  </si>
  <si>
    <t>Note de lecture : en 2022, 77% des superficies développées de chou de Bruxelles sont produites partir de plants non mycorhizés.</t>
  </si>
  <si>
    <t>Note de lecture : en 2022, 42% des superficies développées de carotte sont  produites à partir de semences traitées avec des produits dont l'enquêté ne connait pas le nom.</t>
  </si>
  <si>
    <t>Champ : Cultures produites à partir de plants ou semences traitées</t>
  </si>
  <si>
    <t>Note de lecture  : en 2022, 42% des superficies développées de carotte sont  produites à partir de semences traitées avec des produits dont l'enquêté ne connait pas le nom.</t>
  </si>
  <si>
    <t>Champ : Cultures produites à partir de semences traitées</t>
  </si>
  <si>
    <t>Connaissance du nom du ou des produit(s) phytosanitaire(s) appliqué(s) sur les semences (1)</t>
  </si>
  <si>
    <t>Connaissance du nom du ou des produit(s) phytosanitaire(s) appliqué(s) sur les plants (1)</t>
  </si>
  <si>
    <t>Note de lecture : en 2022, 10% des superficies développées de chou de Bruxelles sont produites à partir de plants traités avec des produits dont l'enquêté ne connait pas le nom.</t>
  </si>
  <si>
    <t>Note de lecture : en 2022, 46 % des superficies développées de carotte sont cultivées avec une variété principale qui n'a pas été choisie en fonction d'une résistance ou tolérance aux parasites ou maladies particulière.</t>
  </si>
  <si>
    <t>Note de lecture : en 2022, lorsqu'une variété est choisie pour sa résitance ou sa tolérance, 1 % des superficies développées de carotte sont semées avec des variétés résistantes aux nématodes.</t>
  </si>
  <si>
    <t>Note de lecture : en 2022, 84 % des superficies développées de melon en plein air ou abri bas sont cultivées à partir de plants non greffés.</t>
  </si>
  <si>
    <t>Champ : Cultures de tomate et melon produites à partir de plants</t>
  </si>
  <si>
    <t>But recherché du greffage</t>
  </si>
  <si>
    <t xml:space="preserve">Note de lecture en 2022, lorsque la culture de melon sous serre ou abri haut est produite à partir de plants greffés, le but recherché du greffage est la résistance ou tolérance  aux champignons des parties aériennes pour 23 % des superficies développées concernées. </t>
  </si>
  <si>
    <t>Champ : Cultures de tomate et melon  produites à partir de plants greffés</t>
  </si>
  <si>
    <t>Mode de semis</t>
  </si>
  <si>
    <t>Note de lecture : en 2022, 93 % des superficies développées de chou de Bruxelles sont plantées  mécaniquement.</t>
  </si>
  <si>
    <t>Note de lecture : en 2022, 92 % des superficies développées de carotte ne sont pas implantées en semis direct.</t>
  </si>
  <si>
    <r>
      <t>Semis ou plantation réalisé</t>
    </r>
    <r>
      <rPr>
        <b/>
        <sz val="12"/>
        <color rgb="FF000000"/>
        <rFont val="Arial"/>
        <charset val="1"/>
      </rPr>
      <t xml:space="preserve"> sous couvert végétal</t>
    </r>
  </si>
  <si>
    <t>Re-semis sur au moins 10 % de la parcelle</t>
  </si>
  <si>
    <t>Cause principale du resemis ou de la replantation</t>
  </si>
  <si>
    <t>Ligne</t>
  </si>
  <si>
    <t>Selon les tableaux, les résultats sont présentés sous format de nombre arrondi à l'unité ou à une décimale. 
La somme des valeurs affichées n'est pas toujours égale à 100 car l'arrondi est réalisé au niveau de chaque case d'un tableau.</t>
  </si>
  <si>
    <t>Nombre de variétés semées sur la parcelle</t>
  </si>
  <si>
    <t>Note de lecture : en 2022, 16% des superficies développées de chou de Bruxelles sont implantées à partir de plants en motte.</t>
  </si>
  <si>
    <r>
      <t xml:space="preserve">Note de lecture : en 2022, 99 % des superficies développées </t>
    </r>
    <r>
      <rPr>
        <sz val="9"/>
        <color rgb="FF000000"/>
        <rFont val="Arial"/>
        <charset val="1"/>
      </rPr>
      <t>en oignon sont semées avec une semence standard certifiée.</t>
    </r>
  </si>
  <si>
    <t>Note de lecture : en 2022, 34% des superficies développées de fraise de plein air ou abri bas sont  implantées à partir de plants en motte.</t>
  </si>
  <si>
    <t>Note de lecture : en 2022, 86 % des superficies développées de carotte sont sémées avec des semences non désinfectées.</t>
  </si>
  <si>
    <t>Variété principale choisie pour une résistance ou tolérance aux parasites ou maladies particulière connue</t>
  </si>
  <si>
    <t>Mode de plantation</t>
  </si>
  <si>
    <t>Note de lecture : en 2022, 100 % des superficies développées de carotte sont semées mécaniquement.</t>
  </si>
  <si>
    <t xml:space="preserve">Note de lecture : en 2022, 100 % des superficies développées en carotte  n'ont pas été semées sous un couvert vegétal. </t>
  </si>
  <si>
    <t>Semis réalisé sous couvert végétal</t>
  </si>
  <si>
    <t xml:space="preserve">Note de lecture : en 2022, 100 % des superficies développées en carotte  n'ont pas été semées sous un couvert vegétal . </t>
  </si>
  <si>
    <t>Note de lecture : en 2022, 100 % des superficies développées en chou de Bruxelles n'ont pas été plantées sous un couvert vegétal.</t>
  </si>
  <si>
    <t>Replantation sur au moins 10 % de la parcelle</t>
  </si>
  <si>
    <t>Note de lecture : en 2022, 99 % des superficies développées de carotte semées n'ont fait l'objet d'un resemis sur au moins 10 % de la parcelle.</t>
  </si>
  <si>
    <t>Note de lecture : en 2022, 98 % des superficies développées de chou de Bruxelles plantés n'ont fait l'objet d'une replantation sur au moins 10% de la parcelle.</t>
  </si>
  <si>
    <t>Resemis ou replantation sur au moins 10 % de la parcelle</t>
  </si>
  <si>
    <t>Note de lecture : en 2022, lorsqu'il y a eu resemis ou replantation sur au moins 10 %  des superficies développées de potirons,  la cause de resemis ou replantation est due à des oiseaux (corbeaux, pigeons,…) pour 74 % de la superfice concernée.</t>
  </si>
  <si>
    <t>Certifiés AB</t>
  </si>
  <si>
    <t>Certifiées AB</t>
  </si>
  <si>
    <t>Connaissance du nom du ou des produit(s) phytosanitaire(s) utilisé(s) sur les semences et plants (1)</t>
  </si>
  <si>
    <t>bactérienne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</si>
</sst>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333333"/>
      <name val="Arial"/>
    </font>
    <font>
      <b/>
      <sz val="11"/>
      <color rgb="FF000000"/>
      <name val="Arial"/>
      <charset val="1"/>
    </font>
    <font>
      <sz val="10"/>
      <color rgb="FF000000"/>
      <name val="Arial"/>
      <charset val="1"/>
    </font>
    <font>
      <sz val="10"/>
      <color rgb="FF333333"/>
      <name val="Arial"/>
      <family val="2"/>
    </font>
    <font>
      <u/>
      <sz val="10"/>
      <color rgb="FF0000FF"/>
      <name val="Arial"/>
      <charset val="1"/>
    </font>
    <font>
      <b/>
      <sz val="12"/>
      <color rgb="FF000000"/>
      <name val="Arial"/>
      <charset val="1"/>
    </font>
    <font>
      <i/>
      <sz val="10"/>
      <color rgb="FF000000"/>
      <name val="Arial"/>
      <charset val="1"/>
    </font>
    <font>
      <sz val="9"/>
      <color rgb="FF000000"/>
      <name val="Arial"/>
      <charset val="1"/>
    </font>
    <font>
      <i/>
      <sz val="9"/>
      <color rgb="FF000000"/>
      <name val="Arial"/>
      <charset val="1"/>
    </font>
    <font>
      <sz val="9"/>
      <color rgb="FF000000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Arial"/>
      <family val="2"/>
    </font>
    <font>
      <i/>
      <sz val="10"/>
      <name val="Arial"/>
      <family val="2"/>
    </font>
    <font>
      <strike/>
      <sz val="10"/>
      <color rgb="FF333333"/>
      <name val="Arial"/>
      <family val="2"/>
    </font>
    <font>
      <i/>
      <sz val="10"/>
      <color rgb="FFFF000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color rgb="FF000000"/>
      <name val="Arial"/>
    </font>
    <font>
      <sz val="9"/>
      <color rgb="FF000000"/>
      <name val="Arial"/>
    </font>
    <font>
      <i/>
      <sz val="9"/>
      <color rgb="FF000000"/>
      <name val="Arial"/>
    </font>
    <font>
      <sz val="10"/>
      <name val="Arial"/>
      <family val="2"/>
    </font>
    <font>
      <u/>
      <sz val="10"/>
      <color theme="10"/>
      <name val="Arial"/>
    </font>
    <font>
      <u/>
      <sz val="10"/>
      <color rgb="FF0000FF"/>
      <name val="Arial"/>
      <family val="2"/>
    </font>
    <font>
      <sz val="10"/>
      <color rgb="FF000000"/>
      <name val="Arial"/>
    </font>
    <font>
      <b/>
      <sz val="10"/>
      <color rgb="FF000000"/>
      <name val="Arial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8D7E"/>
        <bgColor rgb="FFFF99CC"/>
      </patternFill>
    </fill>
    <fill>
      <patternFill patternType="solid">
        <fgColor rgb="FFFF8D7E"/>
      </patternFill>
    </fill>
  </fills>
  <borders count="1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1" fillId="0" borderId="0" applyNumberFormat="0" applyFill="0" applyBorder="0" applyAlignment="0" applyProtection="0"/>
    <xf numFmtId="0" fontId="23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 applyAlignment="1">
      <alignment horizontal="left" vertical="center"/>
    </xf>
    <xf numFmtId="0" fontId="17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2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22" fillId="0" borderId="0" xfId="0" applyFont="1"/>
    <xf numFmtId="0" fontId="12" fillId="0" borderId="0" xfId="0" applyFont="1"/>
    <xf numFmtId="0" fontId="23" fillId="0" borderId="0" xfId="2"/>
    <xf numFmtId="0" fontId="21" fillId="0" borderId="0" xfId="2" applyFont="1"/>
    <xf numFmtId="0" fontId="17" fillId="3" borderId="1" xfId="2" applyFont="1" applyFill="1" applyBorder="1" applyAlignment="1">
      <alignment horizontal="center" vertical="center" wrapText="1"/>
    </xf>
    <xf numFmtId="0" fontId="23" fillId="0" borderId="10" xfId="2" applyBorder="1"/>
    <xf numFmtId="0" fontId="24" fillId="0" borderId="11" xfId="2" applyFont="1" applyBorder="1"/>
    <xf numFmtId="0" fontId="21" fillId="0" borderId="0" xfId="1"/>
    <xf numFmtId="0" fontId="25" fillId="0" borderId="2" xfId="0" applyFont="1" applyBorder="1" applyAlignment="1">
      <alignment horizontal="center" vertical="center"/>
    </xf>
    <xf numFmtId="0" fontId="17" fillId="3" borderId="1" xfId="2" applyFont="1" applyFill="1" applyBorder="1" applyAlignment="1">
      <alignment horizontal="center" vertical="center" wrapText="1"/>
    </xf>
    <xf numFmtId="0" fontId="23" fillId="0" borderId="0" xfId="2"/>
    <xf numFmtId="0" fontId="23" fillId="0" borderId="9" xfId="2" applyBorder="1"/>
    <xf numFmtId="0" fontId="23" fillId="0" borderId="8" xfId="2" applyBorder="1"/>
    <xf numFmtId="0" fontId="23" fillId="0" borderId="7" xfId="2" applyBorder="1"/>
    <xf numFmtId="0" fontId="23" fillId="0" borderId="6" xfId="2" applyBorder="1"/>
    <xf numFmtId="0" fontId="24" fillId="0" borderId="5" xfId="2" applyFont="1" applyBorder="1" applyAlignment="1">
      <alignment wrapText="1"/>
    </xf>
    <xf numFmtId="0" fontId="23" fillId="0" borderId="4" xfId="2" applyBorder="1"/>
    <xf numFmtId="0" fontId="23" fillId="0" borderId="5" xfId="2" applyBorder="1"/>
    <xf numFmtId="0" fontId="24" fillId="0" borderId="11" xfId="2" applyFont="1" applyBorder="1"/>
    <xf numFmtId="0" fontId="23" fillId="0" borderId="10" xfId="2" applyBorder="1"/>
    <xf numFmtId="0" fontId="23" fillId="0" borderId="5" xfId="2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2" xfId="2" xr:uid="{C6B584D9-B6E6-4BC9-9656-E291D6F1AF5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D7E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157B-D7CE-4B75-98D5-95E433F6D008}">
  <dimension ref="A1:C53"/>
  <sheetViews>
    <sheetView topLeftCell="A25" workbookViewId="0">
      <selection activeCell="B50" sqref="B50"/>
    </sheetView>
  </sheetViews>
  <sheetFormatPr baseColWidth="10" defaultRowHeight="12.75" x14ac:dyDescent="0.2"/>
  <cols>
    <col min="1" max="1" width="40.7109375" style="30" customWidth="1"/>
    <col min="2" max="2" width="100.7109375" style="30" customWidth="1"/>
    <col min="3" max="16384" width="11.42578125" style="30"/>
  </cols>
  <sheetData>
    <row r="1" spans="1:2" x14ac:dyDescent="0.2">
      <c r="A1" s="37" t="s">
        <v>0</v>
      </c>
      <c r="B1" s="38"/>
    </row>
    <row r="3" spans="1:2" x14ac:dyDescent="0.2">
      <c r="A3" s="34" t="s">
        <v>1</v>
      </c>
      <c r="B3" s="33"/>
    </row>
    <row r="4" spans="1:2" x14ac:dyDescent="0.2">
      <c r="A4" s="39" t="s">
        <v>2</v>
      </c>
      <c r="B4" s="40"/>
    </row>
    <row r="5" spans="1:2" x14ac:dyDescent="0.2">
      <c r="A5" s="41" t="s">
        <v>3</v>
      </c>
      <c r="B5" s="42"/>
    </row>
    <row r="7" spans="1:2" ht="30" customHeight="1" x14ac:dyDescent="0.2">
      <c r="A7" s="43" t="s">
        <v>4</v>
      </c>
      <c r="B7" s="44"/>
    </row>
    <row r="9" spans="1:2" x14ac:dyDescent="0.2">
      <c r="A9" s="45" t="s">
        <v>5</v>
      </c>
      <c r="B9" s="44"/>
    </row>
    <row r="11" spans="1:2" x14ac:dyDescent="0.2">
      <c r="A11" s="46" t="s">
        <v>6</v>
      </c>
      <c r="B11" s="47"/>
    </row>
    <row r="12" spans="1:2" x14ac:dyDescent="0.2">
      <c r="A12" s="39" t="s">
        <v>7</v>
      </c>
      <c r="B12" s="40"/>
    </row>
    <row r="13" spans="1:2" x14ac:dyDescent="0.2">
      <c r="A13" s="39" t="s">
        <v>8</v>
      </c>
      <c r="B13" s="40"/>
    </row>
    <row r="14" spans="1:2" x14ac:dyDescent="0.2">
      <c r="A14" s="41" t="s">
        <v>9</v>
      </c>
      <c r="B14" s="42"/>
    </row>
    <row r="16" spans="1:2" ht="24.75" customHeight="1" x14ac:dyDescent="0.2">
      <c r="A16" s="48" t="s">
        <v>168</v>
      </c>
      <c r="B16" s="44"/>
    </row>
    <row r="18" spans="1:3" ht="15" x14ac:dyDescent="0.2">
      <c r="A18" s="32" t="s">
        <v>10</v>
      </c>
      <c r="B18" s="32" t="s">
        <v>11</v>
      </c>
      <c r="C18" s="32" t="s">
        <v>167</v>
      </c>
    </row>
    <row r="19" spans="1:3" x14ac:dyDescent="0.2">
      <c r="A19" s="31" t="str">
        <f>HYPERLINK("#'1_Semences_ou_Plants'!A1", "1_Semences_ou_Plants")</f>
        <v>1_Semences_ou_Plants</v>
      </c>
      <c r="B19" s="31" t="str">
        <f>HYPERLINK("#'1_Semences_ou_Plants'!A1", "Culture produite à partir de semences ou de plants hors fraise et hors carotte")</f>
        <v>Culture produite à partir de semences ou de plants hors fraise et hors carotte</v>
      </c>
      <c r="C19" s="30">
        <v>1</v>
      </c>
    </row>
    <row r="20" spans="1:3" x14ac:dyDescent="0.2">
      <c r="A20" s="31" t="str">
        <f>HYPERLINK("#'2_Variétés'!A1", "2_Variétés")</f>
        <v>2_Variétés</v>
      </c>
      <c r="B20" s="31" t="str">
        <f>HYPERLINK("#'2_Variétés'!A1", "Nombre moyen de variétés semées ou plantées sur la parcelle")</f>
        <v>Nombre moyen de variétés semées ou plantées sur la parcelle</v>
      </c>
      <c r="C20" s="30">
        <v>1</v>
      </c>
    </row>
    <row r="21" spans="1:3" x14ac:dyDescent="0.2">
      <c r="B21" s="31" t="str">
        <f>HYPERLINK("#'2_Variétés'!A31", "Nombre de variétés sur la parcelle")</f>
        <v>Nombre de variétés sur la parcelle</v>
      </c>
      <c r="C21" s="30">
        <v>31</v>
      </c>
    </row>
    <row r="22" spans="1:3" x14ac:dyDescent="0.2">
      <c r="B22" s="31" t="str">
        <f>HYPERLINK("#'2_Variétés'!A57", "Nombre de variétés plantées sur la parcelle")</f>
        <v>Nombre de variétés plantées sur la parcelle</v>
      </c>
      <c r="C22" s="30">
        <v>57</v>
      </c>
    </row>
    <row r="23" spans="1:3" x14ac:dyDescent="0.2">
      <c r="A23" s="31" t="str">
        <f>HYPERLINK("#'3_Semences'!A1", "3_Semences")</f>
        <v>3_Semences</v>
      </c>
      <c r="B23" s="35" t="str">
        <f>HYPERLINK("#'3_Origine_Semences'!A1", "Origine des semences")</f>
        <v>Origine des semences</v>
      </c>
      <c r="C23" s="30">
        <v>1</v>
      </c>
    </row>
    <row r="24" spans="1:3" x14ac:dyDescent="0.2">
      <c r="A24" s="31" t="str">
        <f>HYPERLINK("#'4_Plants'!A1", "4_Plants")</f>
        <v>4_Plants</v>
      </c>
      <c r="B24" s="35" t="str">
        <f>HYPERLINK("#'4_Origine_Plants'!A1", "Provenance des plants")</f>
        <v>Provenance des plants</v>
      </c>
      <c r="C24" s="30">
        <v>1</v>
      </c>
    </row>
    <row r="25" spans="1:3" x14ac:dyDescent="0.2">
      <c r="B25" s="35" t="str">
        <f>HYPERLINK("#'4_Origine_Plants'!A26", "Typologie des plants hors fraise et oignon")</f>
        <v>Typologie des plants hors fraise et oignon</v>
      </c>
      <c r="C25" s="30">
        <v>26</v>
      </c>
    </row>
    <row r="26" spans="1:3" x14ac:dyDescent="0.2">
      <c r="B26" s="35" t="str">
        <f>HYPERLINK("#'4_Origine_Plants'!A51", "Typologie des plants d'oignon")</f>
        <v>Typologie des plants d'oignon</v>
      </c>
      <c r="C26" s="30">
        <v>51</v>
      </c>
    </row>
    <row r="27" spans="1:3" x14ac:dyDescent="0.2">
      <c r="B27" s="35" t="str">
        <f>HYPERLINK("#'4_Origine_Plants'!A61", "Typologie des plants de fraise")</f>
        <v>Typologie des plants de fraise</v>
      </c>
      <c r="C27" s="30">
        <v>61</v>
      </c>
    </row>
    <row r="28" spans="1:3" x14ac:dyDescent="0.2">
      <c r="A28" s="31" t="str">
        <f>HYPERLINK("#'5_Type_semences_plants'!A1", "5_Type_semences_plants")</f>
        <v>5_Type_semences_plants</v>
      </c>
      <c r="B28" s="31" t="str">
        <f>HYPERLINK("#'5_Type_semences_plants'!A1", "Semences ou plants hybrides")</f>
        <v>Semences ou plants hybrides</v>
      </c>
      <c r="C28" s="30">
        <v>1</v>
      </c>
    </row>
    <row r="29" spans="1:3" x14ac:dyDescent="0.2">
      <c r="B29" s="31" t="str">
        <f>HYPERLINK("#'5_Type_semences_plants'!A31", "Semences hybrides")</f>
        <v>Semences hybrides</v>
      </c>
      <c r="C29" s="30">
        <v>31</v>
      </c>
    </row>
    <row r="30" spans="1:3" x14ac:dyDescent="0.2">
      <c r="B30" s="31" t="str">
        <f>HYPERLINK("#'5_Type_semences_plants'!A57", "Plants hybrides")</f>
        <v>Plants hybrides</v>
      </c>
      <c r="C30" s="30">
        <v>57</v>
      </c>
    </row>
    <row r="31" spans="1:3" x14ac:dyDescent="0.2">
      <c r="B31" s="31" t="str">
        <f>HYPERLINK("#'5_Type_semences_plants'!A86", "Désinfection des semences")</f>
        <v>Désinfection des semences</v>
      </c>
      <c r="C31" s="30">
        <v>86</v>
      </c>
    </row>
    <row r="32" spans="1:3" x14ac:dyDescent="0.2">
      <c r="B32" s="31" t="str">
        <f>HYPERLINK("#'5_Type_semences_plants'!A112", "Type de semences et plants")</f>
        <v>Type de semences et plants</v>
      </c>
      <c r="C32" s="30">
        <v>112</v>
      </c>
    </row>
    <row r="33" spans="1:3" x14ac:dyDescent="0.2">
      <c r="B33" s="31" t="str">
        <f>HYPERLINK("#'5_Type_semences_plants'!A143", "Type de semences")</f>
        <v>Type de semences</v>
      </c>
      <c r="C33" s="30">
        <v>143</v>
      </c>
    </row>
    <row r="34" spans="1:3" x14ac:dyDescent="0.2">
      <c r="B34" s="31" t="str">
        <f>HYPERLINK("#'5_Type_semences_plants'!A170", "Type de plants")</f>
        <v>Type de plants</v>
      </c>
      <c r="C34" s="30">
        <v>170</v>
      </c>
    </row>
    <row r="35" spans="1:3" x14ac:dyDescent="0.2">
      <c r="B35" s="31" t="str">
        <f>HYPERLINK("#'5_Type_semences_plants'!A200", "Connaissance du nom du ou des produit(s) phytosanitaire(s) utilisé(s) (1)")</f>
        <v>Connaissance du nom du ou des produit(s) phytosanitaire(s) utilisé(s) (1)</v>
      </c>
      <c r="C35" s="30">
        <v>200</v>
      </c>
    </row>
    <row r="36" spans="1:3" x14ac:dyDescent="0.2">
      <c r="B36" s="31" t="str">
        <f>HYPERLINK("#'5_Type_semences_plants'!A231", "Connaissance du nom du ou des produit(s) phytosanitaire(s) appliqué(s) sur les semences (1)")</f>
        <v>Connaissance du nom du ou des produit(s) phytosanitaire(s) appliqué(s) sur les semences (1)</v>
      </c>
      <c r="C36" s="30">
        <v>231</v>
      </c>
    </row>
    <row r="37" spans="1:3" x14ac:dyDescent="0.2">
      <c r="B37" s="31" t="str">
        <f>HYPERLINK("#'5_Type_semences_plants'!A259", "Connaissance du nom du ou des produit(s) phytosanitaire(s) appliqué(s) sur les plants (1)")</f>
        <v>Connaissance du nom du ou des produit(s) phytosanitaire(s) appliqué(s) sur les plants (1)</v>
      </c>
      <c r="C37" s="30">
        <v>259</v>
      </c>
    </row>
    <row r="38" spans="1:3" x14ac:dyDescent="0.2">
      <c r="A38" s="31" t="str">
        <f>HYPERLINK("#'6_Résistance'!A1", "6_Résistance")</f>
        <v>6_Résistance</v>
      </c>
      <c r="B38" s="31" t="str">
        <f>HYPERLINK("#'6_Résistance'!A1", "Variété principale choisie pour une résistance ou tolérance aux parasites ou maladies particulière connue")</f>
        <v>Variété principale choisie pour une résistance ou tolérance aux parasites ou maladies particulière connue</v>
      </c>
      <c r="C38" s="30">
        <v>1</v>
      </c>
    </row>
    <row r="39" spans="1:3" x14ac:dyDescent="0.2">
      <c r="B39" s="31" t="str">
        <f>HYPERLINK("#'6_Résistance'!A31", "Types de parasites et maladies visés")</f>
        <v>Types de parasites et maladies visés</v>
      </c>
      <c r="C39" s="30">
        <v>31</v>
      </c>
    </row>
    <row r="40" spans="1:3" x14ac:dyDescent="0.2">
      <c r="A40" s="31" t="str">
        <f>HYPERLINK("#'7_Greffage'!A1", "7_Greffage")</f>
        <v>7_Greffage</v>
      </c>
      <c r="B40" s="31" t="str">
        <f>HYPERLINK("#'7_Greffage'!A1", "Greffage des plants de tomate et melon")</f>
        <v>Greffage des plants de tomate et melon</v>
      </c>
      <c r="C40" s="30">
        <v>1</v>
      </c>
    </row>
    <row r="41" spans="1:3" x14ac:dyDescent="0.2">
      <c r="B41" s="31" t="str">
        <f>HYPERLINK("#'7_Greffage'!A17", "But recherché du greffage")</f>
        <v>But recherché du greffage</v>
      </c>
      <c r="C41" s="30">
        <v>17</v>
      </c>
    </row>
    <row r="42" spans="1:3" x14ac:dyDescent="0.2">
      <c r="A42" s="31" t="str">
        <f>HYPERLINK("#'8_Semis_Plantation'!A1", "8_Semis_Plantation")</f>
        <v>8_Semis_Plantation</v>
      </c>
      <c r="B42" s="31" t="str">
        <f>HYPERLINK("#'8_Semis_Plantation'!A1", "Densité de semis par m²")</f>
        <v>Densité de semis par m²</v>
      </c>
      <c r="C42" s="30">
        <v>1</v>
      </c>
    </row>
    <row r="43" spans="1:3" x14ac:dyDescent="0.2">
      <c r="B43" s="31" t="str">
        <f>HYPERLINK("#'8_Semis_Plantation'!A27", "Densité de plantation par m²")</f>
        <v>Densité de plantation par m²</v>
      </c>
      <c r="C43" s="30">
        <v>27</v>
      </c>
    </row>
    <row r="44" spans="1:3" x14ac:dyDescent="0.2">
      <c r="B44" s="31" t="str">
        <f>HYPERLINK("#'8_Semis_Plantation'!A56", "Mode de semis")</f>
        <v>Mode de semis</v>
      </c>
      <c r="C44" s="30">
        <v>56</v>
      </c>
    </row>
    <row r="45" spans="1:3" x14ac:dyDescent="0.2">
      <c r="B45" s="31" t="str">
        <f>HYPERLINK("#'8_Semis_Plantation'!A82", "Mode de plantation")</f>
        <v>Mode de plantation</v>
      </c>
      <c r="C45" s="30">
        <v>82</v>
      </c>
    </row>
    <row r="46" spans="1:3" x14ac:dyDescent="0.2">
      <c r="B46" s="31" t="str">
        <f>HYPERLINK("#'8_Semis_Plantation'!A111", "Semis direct")</f>
        <v>Semis direct</v>
      </c>
      <c r="C46" s="30">
        <v>111</v>
      </c>
    </row>
    <row r="47" spans="1:3" x14ac:dyDescent="0.2">
      <c r="B47" s="31" t="str">
        <f>HYPERLINK("#'8_Semis_Plantation'!A136", "Semis ou plantation réalisé sous couvert végétal")</f>
        <v>Semis ou plantation réalisé sous couvert végétal</v>
      </c>
      <c r="C47" s="30">
        <v>136</v>
      </c>
    </row>
    <row r="48" spans="1:3" x14ac:dyDescent="0.2">
      <c r="B48" s="31" t="str">
        <f>HYPERLINK("#'8_Semis_Plantation'!A164", "Semis réalisée sous couvert végétal")</f>
        <v>Semis réalisée sous couvert végétal</v>
      </c>
      <c r="C48" s="30">
        <v>164</v>
      </c>
    </row>
    <row r="49" spans="2:3" x14ac:dyDescent="0.2">
      <c r="B49" s="31" t="str">
        <f>HYPERLINK("#'8_Semis_Plantation'!A189", "Plantation réalisée sous couvert végétal")</f>
        <v>Plantation réalisée sous couvert végétal</v>
      </c>
      <c r="C49" s="30">
        <v>189</v>
      </c>
    </row>
    <row r="50" spans="2:3" x14ac:dyDescent="0.2">
      <c r="B50" s="35" t="str">
        <f>HYPERLINK("#'8_Semis_Plantation'!A216", "Resemis ou replantation sur au moins 10 % de la parcelle")</f>
        <v>Resemis ou replantation sur au moins 10 % de la parcelle</v>
      </c>
      <c r="C50" s="30">
        <v>216</v>
      </c>
    </row>
    <row r="51" spans="2:3" x14ac:dyDescent="0.2">
      <c r="B51" s="35" t="str">
        <f>HYPERLINK("#'8_Semis_Plantation'!A246", "Resemis sur au moins 10 % de la parcelle")</f>
        <v>Resemis sur au moins 10 % de la parcelle</v>
      </c>
      <c r="C51" s="30">
        <v>246</v>
      </c>
    </row>
    <row r="52" spans="2:3" x14ac:dyDescent="0.2">
      <c r="B52" s="35" t="str">
        <f>HYPERLINK("#'8_Semis_Plantation'!A272", "Replantation sur au moins 10 % de la parcelle")</f>
        <v>Replantation sur au moins 10 % de la parcelle</v>
      </c>
      <c r="C52" s="30">
        <v>272</v>
      </c>
    </row>
    <row r="53" spans="2:3" x14ac:dyDescent="0.2">
      <c r="B53" s="31" t="str">
        <f>HYPERLINK("#'8_Semis_Plantation'!A301", "Cause principale du resemis ou de la replantation")</f>
        <v>Cause principale du resemis ou de la replantation</v>
      </c>
      <c r="C53" s="30">
        <v>301</v>
      </c>
    </row>
  </sheetData>
  <mergeCells count="10">
    <mergeCell ref="A11:B11"/>
    <mergeCell ref="A12:B12"/>
    <mergeCell ref="A13:B13"/>
    <mergeCell ref="A14:B14"/>
    <mergeCell ref="A16:B16"/>
    <mergeCell ref="A1:B1"/>
    <mergeCell ref="A4:B4"/>
    <mergeCell ref="A5:B5"/>
    <mergeCell ref="A7:B7"/>
    <mergeCell ref="A9:B9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zoomScaleNormal="100" workbookViewId="0"/>
  </sheetViews>
  <sheetFormatPr baseColWidth="10" defaultColWidth="10.7109375" defaultRowHeight="12.75" x14ac:dyDescent="0.2"/>
  <cols>
    <col min="1" max="2" width="22.7109375" customWidth="1"/>
    <col min="3" max="4" width="14.7109375" customWidth="1"/>
  </cols>
  <sheetData>
    <row r="1" spans="1:12" ht="15.75" x14ac:dyDescent="0.2">
      <c r="A1" s="3" t="s">
        <v>12</v>
      </c>
      <c r="L1" s="2" t="str">
        <f>HYPERLINK("#'Sommaire'!A1", "Retour sommaire")</f>
        <v>Retour sommaire</v>
      </c>
    </row>
    <row r="2" spans="1:12" x14ac:dyDescent="0.2">
      <c r="A2" s="4" t="s">
        <v>17</v>
      </c>
    </row>
    <row r="4" spans="1:12" ht="15" x14ac:dyDescent="0.2">
      <c r="A4" s="1" t="s">
        <v>18</v>
      </c>
      <c r="B4" s="1" t="s">
        <v>19</v>
      </c>
      <c r="C4" s="1" t="s">
        <v>20</v>
      </c>
      <c r="D4" s="1" t="s">
        <v>21</v>
      </c>
    </row>
    <row r="5" spans="1:12" x14ac:dyDescent="0.2">
      <c r="A5" t="s">
        <v>22</v>
      </c>
      <c r="B5" t="s">
        <v>23</v>
      </c>
      <c r="C5" s="5">
        <v>0</v>
      </c>
      <c r="D5" s="5">
        <v>100</v>
      </c>
      <c r="H5" s="12"/>
    </row>
    <row r="6" spans="1:12" x14ac:dyDescent="0.2">
      <c r="A6" t="s">
        <v>24</v>
      </c>
      <c r="B6" t="s">
        <v>23</v>
      </c>
      <c r="C6" s="5">
        <v>3</v>
      </c>
      <c r="D6" s="5">
        <v>97</v>
      </c>
    </row>
    <row r="7" spans="1:12" x14ac:dyDescent="0.2">
      <c r="A7" t="s">
        <v>25</v>
      </c>
      <c r="B7" t="s">
        <v>23</v>
      </c>
      <c r="C7" s="5">
        <v>3</v>
      </c>
      <c r="D7" s="5">
        <v>97</v>
      </c>
      <c r="H7" s="12"/>
    </row>
    <row r="8" spans="1:12" x14ac:dyDescent="0.2">
      <c r="A8" t="s">
        <v>26</v>
      </c>
      <c r="B8" t="s">
        <v>27</v>
      </c>
      <c r="C8" s="5">
        <v>1</v>
      </c>
      <c r="D8" s="5">
        <v>99</v>
      </c>
    </row>
    <row r="9" spans="1:12" x14ac:dyDescent="0.2">
      <c r="A9" t="s">
        <v>26</v>
      </c>
      <c r="B9" t="s">
        <v>28</v>
      </c>
      <c r="C9" s="5">
        <v>7</v>
      </c>
      <c r="D9" s="5">
        <v>93</v>
      </c>
    </row>
    <row r="10" spans="1:12" x14ac:dyDescent="0.2">
      <c r="A10" t="s">
        <v>26</v>
      </c>
      <c r="B10" t="s">
        <v>23</v>
      </c>
      <c r="C10" s="5">
        <v>1</v>
      </c>
      <c r="D10" s="5">
        <v>99</v>
      </c>
    </row>
    <row r="11" spans="1:12" x14ac:dyDescent="0.2">
      <c r="A11" t="s">
        <v>29</v>
      </c>
      <c r="B11" t="s">
        <v>23</v>
      </c>
      <c r="C11" s="5">
        <v>85</v>
      </c>
      <c r="D11" s="5">
        <v>15</v>
      </c>
    </row>
    <row r="12" spans="1:12" x14ac:dyDescent="0.2">
      <c r="A12" t="s">
        <v>30</v>
      </c>
      <c r="B12" t="s">
        <v>23</v>
      </c>
      <c r="C12" s="5">
        <v>67</v>
      </c>
      <c r="D12" s="5">
        <v>33</v>
      </c>
    </row>
    <row r="13" spans="1:12" x14ac:dyDescent="0.2">
      <c r="A13" t="s">
        <v>31</v>
      </c>
      <c r="B13" t="s">
        <v>27</v>
      </c>
      <c r="C13" s="5">
        <v>1</v>
      </c>
      <c r="D13" s="5">
        <v>99</v>
      </c>
    </row>
    <row r="14" spans="1:12" x14ac:dyDescent="0.2">
      <c r="A14" t="s">
        <v>31</v>
      </c>
      <c r="B14" t="s">
        <v>28</v>
      </c>
      <c r="C14" s="5">
        <v>3</v>
      </c>
      <c r="D14" s="5">
        <v>97</v>
      </c>
    </row>
    <row r="15" spans="1:12" x14ac:dyDescent="0.2">
      <c r="A15" t="s">
        <v>31</v>
      </c>
      <c r="B15" t="s">
        <v>23</v>
      </c>
      <c r="C15" s="5">
        <v>1</v>
      </c>
      <c r="D15" s="5">
        <v>99</v>
      </c>
    </row>
    <row r="16" spans="1:12" x14ac:dyDescent="0.2">
      <c r="A16" t="s">
        <v>32</v>
      </c>
      <c r="B16" t="s">
        <v>23</v>
      </c>
      <c r="C16" s="5">
        <v>100</v>
      </c>
      <c r="D16" s="5">
        <v>0</v>
      </c>
    </row>
    <row r="17" spans="1:4" x14ac:dyDescent="0.2">
      <c r="A17" t="s">
        <v>33</v>
      </c>
      <c r="B17" t="s">
        <v>27</v>
      </c>
      <c r="C17" s="5">
        <v>1</v>
      </c>
      <c r="D17" s="5">
        <v>99</v>
      </c>
    </row>
    <row r="18" spans="1:4" x14ac:dyDescent="0.2">
      <c r="A18" t="s">
        <v>33</v>
      </c>
      <c r="B18" t="s">
        <v>28</v>
      </c>
      <c r="C18" s="5">
        <v>2</v>
      </c>
      <c r="D18" s="5">
        <v>98</v>
      </c>
    </row>
    <row r="19" spans="1:4" x14ac:dyDescent="0.2">
      <c r="A19" t="s">
        <v>33</v>
      </c>
      <c r="B19" t="s">
        <v>34</v>
      </c>
      <c r="C19" s="6" t="s">
        <v>35</v>
      </c>
      <c r="D19" s="6" t="s">
        <v>35</v>
      </c>
    </row>
    <row r="20" spans="1:4" x14ac:dyDescent="0.2">
      <c r="A20" t="s">
        <v>33</v>
      </c>
      <c r="B20" t="s">
        <v>23</v>
      </c>
      <c r="C20" s="5">
        <v>1</v>
      </c>
      <c r="D20" s="5">
        <v>99</v>
      </c>
    </row>
    <row r="21" spans="1:4" x14ac:dyDescent="0.2">
      <c r="A21" s="7"/>
      <c r="B21" s="7"/>
      <c r="C21" s="7"/>
      <c r="D21" s="7"/>
    </row>
    <row r="22" spans="1:4" x14ac:dyDescent="0.2">
      <c r="A22" s="18" t="s">
        <v>128</v>
      </c>
    </row>
    <row r="23" spans="1:4" x14ac:dyDescent="0.2">
      <c r="A23" s="18" t="s">
        <v>129</v>
      </c>
    </row>
    <row r="24" spans="1:4" x14ac:dyDescent="0.2">
      <c r="A24" s="9" t="s">
        <v>36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4"/>
  <sheetViews>
    <sheetView topLeftCell="A52" zoomScaleNormal="100" workbookViewId="0">
      <selection activeCell="H65" sqref="H65"/>
    </sheetView>
  </sheetViews>
  <sheetFormatPr baseColWidth="10" defaultColWidth="10.7109375" defaultRowHeight="12.75" x14ac:dyDescent="0.2"/>
  <cols>
    <col min="1" max="2" width="22.7109375" customWidth="1"/>
    <col min="3" max="3" width="14.7109375" customWidth="1"/>
  </cols>
  <sheetData>
    <row r="1" spans="1:12" ht="15.75" x14ac:dyDescent="0.2">
      <c r="A1" s="19" t="s">
        <v>130</v>
      </c>
      <c r="L1" s="2" t="str">
        <f>HYPERLINK("#'Sommaire'!A1", "Retour sommaire")</f>
        <v>Retour sommaire</v>
      </c>
    </row>
    <row r="2" spans="1:12" x14ac:dyDescent="0.2">
      <c r="A2" s="14" t="s">
        <v>125</v>
      </c>
    </row>
    <row r="3" spans="1:12" x14ac:dyDescent="0.2">
      <c r="F3" s="12"/>
    </row>
    <row r="4" spans="1:12" ht="30" x14ac:dyDescent="0.2">
      <c r="A4" s="1" t="s">
        <v>18</v>
      </c>
      <c r="B4" s="1" t="s">
        <v>19</v>
      </c>
      <c r="C4" s="1" t="s">
        <v>37</v>
      </c>
      <c r="F4" s="12"/>
    </row>
    <row r="5" spans="1:12" x14ac:dyDescent="0.2">
      <c r="A5" t="s">
        <v>38</v>
      </c>
      <c r="B5" t="s">
        <v>23</v>
      </c>
      <c r="C5" s="5">
        <v>2</v>
      </c>
    </row>
    <row r="6" spans="1:12" x14ac:dyDescent="0.2">
      <c r="A6" t="s">
        <v>22</v>
      </c>
      <c r="B6" t="s">
        <v>23</v>
      </c>
      <c r="C6" s="5">
        <v>1.4</v>
      </c>
      <c r="F6" s="12"/>
    </row>
    <row r="7" spans="1:12" x14ac:dyDescent="0.2">
      <c r="A7" t="s">
        <v>24</v>
      </c>
      <c r="B7" t="s">
        <v>23</v>
      </c>
      <c r="C7" s="5">
        <v>2.5</v>
      </c>
    </row>
    <row r="8" spans="1:12" x14ac:dyDescent="0.2">
      <c r="A8" t="s">
        <v>25</v>
      </c>
      <c r="B8" t="s">
        <v>23</v>
      </c>
      <c r="C8" s="5">
        <v>2.1</v>
      </c>
    </row>
    <row r="9" spans="1:12" x14ac:dyDescent="0.2">
      <c r="A9" t="s">
        <v>39</v>
      </c>
      <c r="B9" t="s">
        <v>27</v>
      </c>
      <c r="C9" s="5">
        <v>2.2000000000000002</v>
      </c>
    </row>
    <row r="10" spans="1:12" x14ac:dyDescent="0.2">
      <c r="A10" t="s">
        <v>39</v>
      </c>
      <c r="B10" t="s">
        <v>28</v>
      </c>
      <c r="C10" s="5">
        <v>1.4</v>
      </c>
    </row>
    <row r="11" spans="1:12" x14ac:dyDescent="0.2">
      <c r="A11" t="s">
        <v>39</v>
      </c>
      <c r="B11" t="s">
        <v>34</v>
      </c>
      <c r="C11" s="5">
        <v>1.2</v>
      </c>
    </row>
    <row r="12" spans="1:12" x14ac:dyDescent="0.2">
      <c r="A12" t="s">
        <v>39</v>
      </c>
      <c r="B12" t="s">
        <v>23</v>
      </c>
      <c r="C12" s="5">
        <v>1.6</v>
      </c>
    </row>
    <row r="13" spans="1:12" x14ac:dyDescent="0.2">
      <c r="A13" t="s">
        <v>26</v>
      </c>
      <c r="B13" t="s">
        <v>27</v>
      </c>
      <c r="C13" s="5">
        <v>1.7</v>
      </c>
    </row>
    <row r="14" spans="1:12" x14ac:dyDescent="0.2">
      <c r="A14" t="s">
        <v>26</v>
      </c>
      <c r="B14" t="s">
        <v>28</v>
      </c>
      <c r="C14" s="5">
        <v>1.2</v>
      </c>
    </row>
    <row r="15" spans="1:12" x14ac:dyDescent="0.2">
      <c r="A15" t="s">
        <v>26</v>
      </c>
      <c r="B15" t="s">
        <v>23</v>
      </c>
      <c r="C15" s="5">
        <v>1.7</v>
      </c>
    </row>
    <row r="16" spans="1:12" x14ac:dyDescent="0.2">
      <c r="A16" t="s">
        <v>29</v>
      </c>
      <c r="B16" t="s">
        <v>23</v>
      </c>
      <c r="C16" s="5">
        <v>1.6</v>
      </c>
    </row>
    <row r="17" spans="1:3" x14ac:dyDescent="0.2">
      <c r="A17" t="s">
        <v>30</v>
      </c>
      <c r="B17" t="s">
        <v>23</v>
      </c>
      <c r="C17" s="5">
        <v>1.7</v>
      </c>
    </row>
    <row r="18" spans="1:3" x14ac:dyDescent="0.2">
      <c r="A18" t="s">
        <v>31</v>
      </c>
      <c r="B18" t="s">
        <v>27</v>
      </c>
      <c r="C18" s="5">
        <v>2.7</v>
      </c>
    </row>
    <row r="19" spans="1:3" x14ac:dyDescent="0.2">
      <c r="A19" t="s">
        <v>31</v>
      </c>
      <c r="B19" t="s">
        <v>28</v>
      </c>
      <c r="C19" s="5">
        <v>2.4</v>
      </c>
    </row>
    <row r="20" spans="1:3" x14ac:dyDescent="0.2">
      <c r="A20" t="s">
        <v>31</v>
      </c>
      <c r="B20" t="s">
        <v>23</v>
      </c>
      <c r="C20" s="5">
        <v>2.6</v>
      </c>
    </row>
    <row r="21" spans="1:3" x14ac:dyDescent="0.2">
      <c r="A21" t="s">
        <v>32</v>
      </c>
      <c r="B21" t="s">
        <v>23</v>
      </c>
      <c r="C21" s="5">
        <v>1.1000000000000001</v>
      </c>
    </row>
    <row r="22" spans="1:3" x14ac:dyDescent="0.2">
      <c r="A22" t="s">
        <v>33</v>
      </c>
      <c r="B22" t="s">
        <v>27</v>
      </c>
      <c r="C22" s="5">
        <v>1.6</v>
      </c>
    </row>
    <row r="23" spans="1:3" x14ac:dyDescent="0.2">
      <c r="A23" t="s">
        <v>33</v>
      </c>
      <c r="B23" t="s">
        <v>28</v>
      </c>
      <c r="C23" s="5">
        <v>4.0999999999999996</v>
      </c>
    </row>
    <row r="24" spans="1:3" x14ac:dyDescent="0.2">
      <c r="A24" t="s">
        <v>33</v>
      </c>
      <c r="B24" t="s">
        <v>34</v>
      </c>
      <c r="C24" s="5">
        <v>2.2000000000000002</v>
      </c>
    </row>
    <row r="25" spans="1:3" x14ac:dyDescent="0.2">
      <c r="A25" t="s">
        <v>33</v>
      </c>
      <c r="B25" t="s">
        <v>23</v>
      </c>
      <c r="C25" s="5">
        <v>2.2000000000000002</v>
      </c>
    </row>
    <row r="26" spans="1:3" x14ac:dyDescent="0.2">
      <c r="A26" s="7"/>
      <c r="B26" s="7"/>
      <c r="C26" s="7"/>
    </row>
    <row r="27" spans="1:3" x14ac:dyDescent="0.2">
      <c r="A27" s="10" t="s">
        <v>131</v>
      </c>
    </row>
    <row r="28" spans="1:3" x14ac:dyDescent="0.2">
      <c r="A28" s="8" t="s">
        <v>40</v>
      </c>
    </row>
    <row r="29" spans="1:3" x14ac:dyDescent="0.2">
      <c r="A29" s="9" t="s">
        <v>36</v>
      </c>
    </row>
    <row r="31" spans="1:3" ht="15.75" x14ac:dyDescent="0.2">
      <c r="A31" s="19" t="s">
        <v>169</v>
      </c>
    </row>
    <row r="32" spans="1:3" x14ac:dyDescent="0.2">
      <c r="A32" s="14" t="s">
        <v>125</v>
      </c>
    </row>
    <row r="34" spans="1:3" ht="30" x14ac:dyDescent="0.2">
      <c r="A34" s="1" t="s">
        <v>18</v>
      </c>
      <c r="B34" s="1" t="s">
        <v>19</v>
      </c>
      <c r="C34" s="1" t="s">
        <v>37</v>
      </c>
    </row>
    <row r="35" spans="1:3" x14ac:dyDescent="0.2">
      <c r="A35" t="s">
        <v>38</v>
      </c>
      <c r="B35" t="s">
        <v>23</v>
      </c>
      <c r="C35" s="5">
        <v>2</v>
      </c>
    </row>
    <row r="36" spans="1:3" x14ac:dyDescent="0.2">
      <c r="A36" t="s">
        <v>22</v>
      </c>
      <c r="B36" t="s">
        <v>23</v>
      </c>
      <c r="C36" s="6" t="s">
        <v>35</v>
      </c>
    </row>
    <row r="37" spans="1:3" x14ac:dyDescent="0.2">
      <c r="A37" t="s">
        <v>24</v>
      </c>
      <c r="B37" t="s">
        <v>23</v>
      </c>
      <c r="C37" s="5">
        <v>3.4</v>
      </c>
    </row>
    <row r="38" spans="1:3" x14ac:dyDescent="0.2">
      <c r="A38" t="s">
        <v>25</v>
      </c>
      <c r="B38" t="s">
        <v>23</v>
      </c>
      <c r="C38" s="6" t="s">
        <v>35</v>
      </c>
    </row>
    <row r="39" spans="1:3" x14ac:dyDescent="0.2">
      <c r="A39" t="s">
        <v>26</v>
      </c>
      <c r="B39" t="s">
        <v>27</v>
      </c>
      <c r="C39" s="6" t="s">
        <v>35</v>
      </c>
    </row>
    <row r="40" spans="1:3" x14ac:dyDescent="0.2">
      <c r="A40" t="s">
        <v>26</v>
      </c>
      <c r="B40" t="s">
        <v>28</v>
      </c>
      <c r="C40" s="6" t="s">
        <v>35</v>
      </c>
    </row>
    <row r="41" spans="1:3" x14ac:dyDescent="0.2">
      <c r="A41" t="s">
        <v>26</v>
      </c>
      <c r="B41" t="s">
        <v>23</v>
      </c>
      <c r="C41" s="6" t="s">
        <v>35</v>
      </c>
    </row>
    <row r="42" spans="1:3" x14ac:dyDescent="0.2">
      <c r="A42" t="s">
        <v>29</v>
      </c>
      <c r="B42" t="s">
        <v>23</v>
      </c>
      <c r="C42" s="5">
        <v>1.6</v>
      </c>
    </row>
    <row r="43" spans="1:3" x14ac:dyDescent="0.2">
      <c r="A43" t="s">
        <v>30</v>
      </c>
      <c r="B43" t="s">
        <v>23</v>
      </c>
      <c r="C43" s="5">
        <v>1.4</v>
      </c>
    </row>
    <row r="44" spans="1:3" x14ac:dyDescent="0.2">
      <c r="A44" t="s">
        <v>31</v>
      </c>
      <c r="B44" t="s">
        <v>27</v>
      </c>
      <c r="C44" s="5">
        <v>2</v>
      </c>
    </row>
    <row r="45" spans="1:3" x14ac:dyDescent="0.2">
      <c r="A45" t="s">
        <v>31</v>
      </c>
      <c r="B45" t="s">
        <v>28</v>
      </c>
      <c r="C45" s="5">
        <v>1.5</v>
      </c>
    </row>
    <row r="46" spans="1:3" x14ac:dyDescent="0.2">
      <c r="A46" t="s">
        <v>31</v>
      </c>
      <c r="B46" t="s">
        <v>23</v>
      </c>
      <c r="C46" s="5">
        <v>1.7</v>
      </c>
    </row>
    <row r="47" spans="1:3" x14ac:dyDescent="0.2">
      <c r="A47" t="s">
        <v>32</v>
      </c>
      <c r="B47" t="s">
        <v>23</v>
      </c>
      <c r="C47" s="5">
        <v>1.1000000000000001</v>
      </c>
    </row>
    <row r="48" spans="1:3" x14ac:dyDescent="0.2">
      <c r="A48" t="s">
        <v>33</v>
      </c>
      <c r="B48" t="s">
        <v>27</v>
      </c>
      <c r="C48" s="6" t="s">
        <v>35</v>
      </c>
    </row>
    <row r="49" spans="1:6" x14ac:dyDescent="0.2">
      <c r="A49" t="s">
        <v>33</v>
      </c>
      <c r="B49" t="s">
        <v>28</v>
      </c>
      <c r="C49" s="5">
        <v>9.3000000000000007</v>
      </c>
    </row>
    <row r="50" spans="1:6" x14ac:dyDescent="0.2">
      <c r="A50" t="s">
        <v>33</v>
      </c>
      <c r="B50" t="s">
        <v>34</v>
      </c>
      <c r="C50" s="6" t="s">
        <v>35</v>
      </c>
    </row>
    <row r="51" spans="1:6" x14ac:dyDescent="0.2">
      <c r="A51" t="s">
        <v>33</v>
      </c>
      <c r="B51" t="s">
        <v>23</v>
      </c>
      <c r="C51" s="5">
        <v>5</v>
      </c>
    </row>
    <row r="52" spans="1:6" x14ac:dyDescent="0.2">
      <c r="A52" s="7"/>
      <c r="B52" s="7"/>
      <c r="C52" s="7"/>
    </row>
    <row r="53" spans="1:6" x14ac:dyDescent="0.2">
      <c r="A53" s="10" t="s">
        <v>132</v>
      </c>
      <c r="F53" s="12"/>
    </row>
    <row r="54" spans="1:6" x14ac:dyDescent="0.2">
      <c r="A54" s="8" t="s">
        <v>41</v>
      </c>
    </row>
    <row r="55" spans="1:6" x14ac:dyDescent="0.2">
      <c r="A55" s="9" t="s">
        <v>36</v>
      </c>
    </row>
    <row r="57" spans="1:6" ht="15.75" x14ac:dyDescent="0.2">
      <c r="A57" s="13" t="s">
        <v>133</v>
      </c>
    </row>
    <row r="58" spans="1:6" x14ac:dyDescent="0.2">
      <c r="A58" s="14" t="s">
        <v>125</v>
      </c>
    </row>
    <row r="60" spans="1:6" ht="30" x14ac:dyDescent="0.2">
      <c r="A60" s="1" t="s">
        <v>18</v>
      </c>
      <c r="B60" s="1" t="s">
        <v>19</v>
      </c>
      <c r="C60" s="1" t="s">
        <v>37</v>
      </c>
    </row>
    <row r="61" spans="1:6" x14ac:dyDescent="0.2">
      <c r="A61" t="s">
        <v>22</v>
      </c>
      <c r="B61" t="s">
        <v>23</v>
      </c>
      <c r="C61" s="5">
        <v>1.4</v>
      </c>
    </row>
    <row r="62" spans="1:6" x14ac:dyDescent="0.2">
      <c r="A62" t="s">
        <v>24</v>
      </c>
      <c r="B62" t="s">
        <v>23</v>
      </c>
      <c r="C62" s="5">
        <v>2.5</v>
      </c>
    </row>
    <row r="63" spans="1:6" x14ac:dyDescent="0.2">
      <c r="A63" t="s">
        <v>25</v>
      </c>
      <c r="B63" t="s">
        <v>23</v>
      </c>
      <c r="C63" s="5">
        <v>2.2000000000000002</v>
      </c>
    </row>
    <row r="64" spans="1:6" x14ac:dyDescent="0.2">
      <c r="A64" t="s">
        <v>39</v>
      </c>
      <c r="B64" t="s">
        <v>27</v>
      </c>
      <c r="C64" s="5">
        <v>2.2000000000000002</v>
      </c>
    </row>
    <row r="65" spans="1:3" x14ac:dyDescent="0.2">
      <c r="A65" t="s">
        <v>39</v>
      </c>
      <c r="B65" t="s">
        <v>28</v>
      </c>
      <c r="C65" s="5">
        <v>1.4</v>
      </c>
    </row>
    <row r="66" spans="1:3" x14ac:dyDescent="0.2">
      <c r="A66" t="s">
        <v>39</v>
      </c>
      <c r="B66" t="s">
        <v>34</v>
      </c>
      <c r="C66" s="5">
        <v>1.2</v>
      </c>
    </row>
    <row r="67" spans="1:3" x14ac:dyDescent="0.2">
      <c r="A67" t="s">
        <v>39</v>
      </c>
      <c r="B67" t="s">
        <v>23</v>
      </c>
      <c r="C67" s="5">
        <v>1.6</v>
      </c>
    </row>
    <row r="68" spans="1:3" x14ac:dyDescent="0.2">
      <c r="A68" t="s">
        <v>26</v>
      </c>
      <c r="B68" t="s">
        <v>27</v>
      </c>
      <c r="C68" s="5">
        <v>1.7</v>
      </c>
    </row>
    <row r="69" spans="1:3" x14ac:dyDescent="0.2">
      <c r="A69" t="s">
        <v>26</v>
      </c>
      <c r="B69" t="s">
        <v>28</v>
      </c>
      <c r="C69" s="5">
        <v>1.2</v>
      </c>
    </row>
    <row r="70" spans="1:3" x14ac:dyDescent="0.2">
      <c r="A70" t="s">
        <v>26</v>
      </c>
      <c r="B70" t="s">
        <v>23</v>
      </c>
      <c r="C70" s="5">
        <v>1.7</v>
      </c>
    </row>
    <row r="71" spans="1:3" x14ac:dyDescent="0.2">
      <c r="A71" t="s">
        <v>29</v>
      </c>
      <c r="B71" t="s">
        <v>23</v>
      </c>
      <c r="C71" s="5">
        <v>1.2</v>
      </c>
    </row>
    <row r="72" spans="1:3" x14ac:dyDescent="0.2">
      <c r="A72" t="s">
        <v>30</v>
      </c>
      <c r="B72" t="s">
        <v>23</v>
      </c>
      <c r="C72" s="5">
        <v>2.2999999999999998</v>
      </c>
    </row>
    <row r="73" spans="1:3" x14ac:dyDescent="0.2">
      <c r="A73" t="s">
        <v>31</v>
      </c>
      <c r="B73" t="s">
        <v>27</v>
      </c>
      <c r="C73" s="5">
        <v>2.7</v>
      </c>
    </row>
    <row r="74" spans="1:3" x14ac:dyDescent="0.2">
      <c r="A74" t="s">
        <v>31</v>
      </c>
      <c r="B74" t="s">
        <v>28</v>
      </c>
      <c r="C74" s="5">
        <v>2.4</v>
      </c>
    </row>
    <row r="75" spans="1:3" x14ac:dyDescent="0.2">
      <c r="A75" t="s">
        <v>31</v>
      </c>
      <c r="B75" t="s">
        <v>23</v>
      </c>
      <c r="C75" s="5">
        <v>2.6</v>
      </c>
    </row>
    <row r="76" spans="1:3" x14ac:dyDescent="0.2">
      <c r="A76" t="s">
        <v>32</v>
      </c>
      <c r="B76" t="s">
        <v>23</v>
      </c>
      <c r="C76" s="6" t="s">
        <v>35</v>
      </c>
    </row>
    <row r="77" spans="1:3" x14ac:dyDescent="0.2">
      <c r="A77" t="s">
        <v>33</v>
      </c>
      <c r="B77" t="s">
        <v>27</v>
      </c>
      <c r="C77" s="5">
        <v>1.6</v>
      </c>
    </row>
    <row r="78" spans="1:3" x14ac:dyDescent="0.2">
      <c r="A78" t="s">
        <v>33</v>
      </c>
      <c r="B78" t="s">
        <v>28</v>
      </c>
      <c r="C78" s="5">
        <v>4</v>
      </c>
    </row>
    <row r="79" spans="1:3" x14ac:dyDescent="0.2">
      <c r="A79" t="s">
        <v>33</v>
      </c>
      <c r="B79" t="s">
        <v>34</v>
      </c>
      <c r="C79" s="5">
        <v>2.2000000000000002</v>
      </c>
    </row>
    <row r="80" spans="1:3" x14ac:dyDescent="0.2">
      <c r="A80" t="s">
        <v>33</v>
      </c>
      <c r="B80" t="s">
        <v>23</v>
      </c>
      <c r="C80" s="5">
        <v>2.1</v>
      </c>
    </row>
    <row r="81" spans="1:6" x14ac:dyDescent="0.2">
      <c r="A81" s="7"/>
      <c r="B81" s="7"/>
      <c r="C81" s="7"/>
    </row>
    <row r="82" spans="1:6" x14ac:dyDescent="0.2">
      <c r="A82" s="18" t="s">
        <v>134</v>
      </c>
      <c r="F82" s="12"/>
    </row>
    <row r="83" spans="1:6" x14ac:dyDescent="0.2">
      <c r="A83" s="8" t="s">
        <v>42</v>
      </c>
    </row>
    <row r="84" spans="1:6" x14ac:dyDescent="0.2">
      <c r="A84" s="9" t="s">
        <v>36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L25"/>
  <sheetViews>
    <sheetView zoomScaleNormal="100" workbookViewId="0">
      <selection activeCell="E22" sqref="E22"/>
    </sheetView>
  </sheetViews>
  <sheetFormatPr baseColWidth="10" defaultColWidth="10.7109375" defaultRowHeight="12.75" x14ac:dyDescent="0.2"/>
  <cols>
    <col min="1" max="2" width="22.7109375" customWidth="1"/>
    <col min="3" max="6" width="14.7109375" customWidth="1"/>
  </cols>
  <sheetData>
    <row r="1" spans="1:12" ht="15.75" x14ac:dyDescent="0.2">
      <c r="A1" s="3" t="s">
        <v>13</v>
      </c>
      <c r="L1" s="2" t="str">
        <f>HYPERLINK("#'Sommaire'!A1", "Retour sommaire")</f>
        <v>Retour sommaire</v>
      </c>
    </row>
    <row r="2" spans="1:12" x14ac:dyDescent="0.2">
      <c r="A2" s="14" t="s">
        <v>17</v>
      </c>
    </row>
    <row r="4" spans="1:12" ht="12.75" customHeight="1" x14ac:dyDescent="0.2">
      <c r="A4" s="49" t="s">
        <v>18</v>
      </c>
      <c r="B4" s="49" t="s">
        <v>19</v>
      </c>
      <c r="C4" s="49" t="s">
        <v>43</v>
      </c>
      <c r="D4" s="49" t="s">
        <v>44</v>
      </c>
      <c r="E4" s="49" t="s">
        <v>44</v>
      </c>
      <c r="F4" s="49" t="s">
        <v>45</v>
      </c>
    </row>
    <row r="5" spans="1:12" ht="30" x14ac:dyDescent="0.2">
      <c r="A5" s="49" t="s">
        <v>18</v>
      </c>
      <c r="B5" s="49" t="s">
        <v>19</v>
      </c>
      <c r="C5" s="49" t="s">
        <v>46</v>
      </c>
      <c r="D5" s="1" t="s">
        <v>47</v>
      </c>
      <c r="E5" s="1" t="s">
        <v>48</v>
      </c>
      <c r="F5" s="49" t="s">
        <v>45</v>
      </c>
    </row>
    <row r="6" spans="1:12" x14ac:dyDescent="0.2">
      <c r="A6" t="s">
        <v>22</v>
      </c>
      <c r="B6" t="s">
        <v>23</v>
      </c>
      <c r="C6" s="6" t="s">
        <v>35</v>
      </c>
      <c r="D6" s="6" t="s">
        <v>35</v>
      </c>
      <c r="E6" s="6" t="s">
        <v>35</v>
      </c>
      <c r="F6" s="6" t="s">
        <v>35</v>
      </c>
    </row>
    <row r="7" spans="1:12" x14ac:dyDescent="0.2">
      <c r="A7" t="s">
        <v>24</v>
      </c>
      <c r="B7" t="s">
        <v>23</v>
      </c>
      <c r="C7" s="6" t="s">
        <v>35</v>
      </c>
      <c r="D7" s="6" t="s">
        <v>35</v>
      </c>
      <c r="E7" s="6" t="s">
        <v>35</v>
      </c>
      <c r="F7" s="6" t="s">
        <v>35</v>
      </c>
    </row>
    <row r="8" spans="1:12" x14ac:dyDescent="0.2">
      <c r="A8" t="s">
        <v>25</v>
      </c>
      <c r="B8" t="s">
        <v>23</v>
      </c>
      <c r="C8" s="6" t="s">
        <v>35</v>
      </c>
      <c r="D8" s="6" t="s">
        <v>35</v>
      </c>
      <c r="E8" s="6" t="s">
        <v>35</v>
      </c>
      <c r="F8" s="6" t="s">
        <v>35</v>
      </c>
    </row>
    <row r="9" spans="1:12" x14ac:dyDescent="0.2">
      <c r="A9" t="s">
        <v>26</v>
      </c>
      <c r="B9" t="s">
        <v>27</v>
      </c>
      <c r="C9" s="6" t="s">
        <v>35</v>
      </c>
      <c r="D9" s="6" t="s">
        <v>35</v>
      </c>
      <c r="E9" s="6" t="s">
        <v>35</v>
      </c>
      <c r="F9" s="6" t="s">
        <v>35</v>
      </c>
    </row>
    <row r="10" spans="1:12" x14ac:dyDescent="0.2">
      <c r="A10" t="s">
        <v>26</v>
      </c>
      <c r="B10" t="s">
        <v>28</v>
      </c>
      <c r="C10" s="6" t="s">
        <v>35</v>
      </c>
      <c r="D10" s="6" t="s">
        <v>35</v>
      </c>
      <c r="E10" s="6" t="s">
        <v>35</v>
      </c>
      <c r="F10" s="6" t="s">
        <v>35</v>
      </c>
    </row>
    <row r="11" spans="1:12" x14ac:dyDescent="0.2">
      <c r="A11" t="s">
        <v>26</v>
      </c>
      <c r="B11" t="s">
        <v>23</v>
      </c>
      <c r="C11" s="6" t="s">
        <v>35</v>
      </c>
      <c r="D11" s="6" t="s">
        <v>35</v>
      </c>
      <c r="E11" s="6" t="s">
        <v>35</v>
      </c>
      <c r="F11" s="6" t="s">
        <v>35</v>
      </c>
    </row>
    <row r="12" spans="1:12" x14ac:dyDescent="0.2">
      <c r="A12" t="s">
        <v>29</v>
      </c>
      <c r="B12" t="s">
        <v>23</v>
      </c>
      <c r="C12" s="5">
        <v>99</v>
      </c>
      <c r="D12" s="5">
        <v>1</v>
      </c>
      <c r="E12" s="6" t="s">
        <v>35</v>
      </c>
      <c r="F12" s="6" t="s">
        <v>35</v>
      </c>
    </row>
    <row r="13" spans="1:12" x14ac:dyDescent="0.2">
      <c r="A13" t="s">
        <v>30</v>
      </c>
      <c r="B13" t="s">
        <v>23</v>
      </c>
      <c r="C13" s="5">
        <v>77</v>
      </c>
      <c r="D13" s="5">
        <v>20</v>
      </c>
      <c r="E13" s="6" t="s">
        <v>35</v>
      </c>
      <c r="F13" s="6" t="s">
        <v>35</v>
      </c>
    </row>
    <row r="14" spans="1:12" x14ac:dyDescent="0.2">
      <c r="A14" t="s">
        <v>31</v>
      </c>
      <c r="B14" t="s">
        <v>27</v>
      </c>
      <c r="C14" s="5">
        <v>89</v>
      </c>
      <c r="D14" s="5">
        <v>8</v>
      </c>
      <c r="E14" s="6" t="s">
        <v>35</v>
      </c>
      <c r="F14" s="5">
        <v>0</v>
      </c>
    </row>
    <row r="15" spans="1:12" x14ac:dyDescent="0.2">
      <c r="A15" t="s">
        <v>31</v>
      </c>
      <c r="B15" t="s">
        <v>28</v>
      </c>
      <c r="C15" s="5">
        <v>97</v>
      </c>
      <c r="D15" s="6" t="s">
        <v>35</v>
      </c>
      <c r="E15" s="5">
        <v>2</v>
      </c>
      <c r="F15" s="6" t="s">
        <v>35</v>
      </c>
    </row>
    <row r="16" spans="1:12" x14ac:dyDescent="0.2">
      <c r="A16" t="s">
        <v>31</v>
      </c>
      <c r="B16" t="s">
        <v>23</v>
      </c>
      <c r="C16" s="5">
        <v>93</v>
      </c>
      <c r="D16" s="5">
        <v>5</v>
      </c>
      <c r="E16" s="5">
        <v>2</v>
      </c>
      <c r="F16" s="5">
        <v>0</v>
      </c>
    </row>
    <row r="17" spans="1:6" x14ac:dyDescent="0.2">
      <c r="A17" t="s">
        <v>32</v>
      </c>
      <c r="B17" t="s">
        <v>23</v>
      </c>
      <c r="C17" s="6" t="s">
        <v>35</v>
      </c>
      <c r="D17" s="6" t="s">
        <v>35</v>
      </c>
      <c r="E17" s="6" t="s">
        <v>35</v>
      </c>
      <c r="F17" s="6" t="s">
        <v>35</v>
      </c>
    </row>
    <row r="18" spans="1:6" x14ac:dyDescent="0.2">
      <c r="A18" t="s">
        <v>33</v>
      </c>
      <c r="B18" t="s">
        <v>27</v>
      </c>
      <c r="C18" s="6" t="s">
        <v>35</v>
      </c>
      <c r="D18" s="6" t="s">
        <v>35</v>
      </c>
      <c r="E18" s="6" t="s">
        <v>35</v>
      </c>
      <c r="F18" s="6" t="s">
        <v>35</v>
      </c>
    </row>
    <row r="19" spans="1:6" x14ac:dyDescent="0.2">
      <c r="A19" t="s">
        <v>33</v>
      </c>
      <c r="B19" t="s">
        <v>28</v>
      </c>
      <c r="C19" s="6" t="s">
        <v>35</v>
      </c>
      <c r="D19" s="6" t="s">
        <v>35</v>
      </c>
      <c r="E19" s="6" t="s">
        <v>35</v>
      </c>
      <c r="F19" s="6" t="s">
        <v>35</v>
      </c>
    </row>
    <row r="20" spans="1:6" x14ac:dyDescent="0.2">
      <c r="A20" t="s">
        <v>33</v>
      </c>
      <c r="B20" t="s">
        <v>34</v>
      </c>
      <c r="C20" s="6" t="s">
        <v>35</v>
      </c>
      <c r="D20" s="6" t="s">
        <v>35</v>
      </c>
      <c r="E20" s="6" t="s">
        <v>35</v>
      </c>
      <c r="F20" s="6" t="s">
        <v>35</v>
      </c>
    </row>
    <row r="21" spans="1:6" x14ac:dyDescent="0.2">
      <c r="A21" t="s">
        <v>33</v>
      </c>
      <c r="B21" t="s">
        <v>23</v>
      </c>
      <c r="C21" s="5">
        <v>69</v>
      </c>
      <c r="D21" s="5">
        <v>14</v>
      </c>
      <c r="E21" s="5">
        <v>13</v>
      </c>
      <c r="F21" s="5">
        <v>4</v>
      </c>
    </row>
    <row r="22" spans="1:6" x14ac:dyDescent="0.2">
      <c r="A22" s="7"/>
      <c r="B22" s="7"/>
      <c r="C22" s="7"/>
      <c r="D22" s="7"/>
      <c r="E22" s="7"/>
      <c r="F22" s="7"/>
    </row>
    <row r="23" spans="1:6" x14ac:dyDescent="0.2">
      <c r="A23" s="10" t="s">
        <v>171</v>
      </c>
    </row>
    <row r="24" spans="1:6" x14ac:dyDescent="0.2">
      <c r="A24" s="8" t="s">
        <v>41</v>
      </c>
    </row>
    <row r="25" spans="1:6" x14ac:dyDescent="0.2">
      <c r="A25" s="9" t="s">
        <v>36</v>
      </c>
    </row>
  </sheetData>
  <mergeCells count="5">
    <mergeCell ref="A4:A5"/>
    <mergeCell ref="B4:B5"/>
    <mergeCell ref="C4:C5"/>
    <mergeCell ref="D4:E4"/>
    <mergeCell ref="F4:F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L71"/>
  <sheetViews>
    <sheetView topLeftCell="A58" zoomScaleNormal="100" workbookViewId="0">
      <selection activeCell="G23" sqref="G23"/>
    </sheetView>
  </sheetViews>
  <sheetFormatPr baseColWidth="10" defaultColWidth="10.7109375" defaultRowHeight="12.75" x14ac:dyDescent="0.2"/>
  <cols>
    <col min="1" max="2" width="22.7109375" customWidth="1"/>
    <col min="3" max="12" width="14.7109375" customWidth="1"/>
  </cols>
  <sheetData>
    <row r="1" spans="1:12" ht="15.75" x14ac:dyDescent="0.2">
      <c r="A1" s="3" t="s">
        <v>14</v>
      </c>
      <c r="L1" s="2" t="str">
        <f>HYPERLINK("#'Sommaire'!A1", "Retour sommaire")</f>
        <v>Retour sommaire</v>
      </c>
    </row>
    <row r="2" spans="1:12" x14ac:dyDescent="0.2">
      <c r="A2" s="4" t="s">
        <v>17</v>
      </c>
    </row>
    <row r="4" spans="1:12" ht="15" x14ac:dyDescent="0.2">
      <c r="A4" s="1" t="s">
        <v>18</v>
      </c>
      <c r="B4" s="1" t="s">
        <v>19</v>
      </c>
      <c r="C4" s="1" t="s">
        <v>49</v>
      </c>
      <c r="D4" s="1" t="s">
        <v>50</v>
      </c>
    </row>
    <row r="5" spans="1:12" x14ac:dyDescent="0.2">
      <c r="A5" t="s">
        <v>22</v>
      </c>
      <c r="B5" t="s">
        <v>23</v>
      </c>
      <c r="C5" s="5">
        <v>7</v>
      </c>
      <c r="D5" s="5">
        <v>93</v>
      </c>
    </row>
    <row r="6" spans="1:12" x14ac:dyDescent="0.2">
      <c r="A6" t="s">
        <v>24</v>
      </c>
      <c r="B6" t="s">
        <v>23</v>
      </c>
      <c r="C6" s="5">
        <v>18</v>
      </c>
      <c r="D6" s="5">
        <v>82</v>
      </c>
    </row>
    <row r="7" spans="1:12" x14ac:dyDescent="0.2">
      <c r="A7" t="s">
        <v>25</v>
      </c>
      <c r="B7" t="s">
        <v>23</v>
      </c>
      <c r="C7" s="5">
        <v>12</v>
      </c>
      <c r="D7" s="5">
        <v>88</v>
      </c>
    </row>
    <row r="8" spans="1:12" x14ac:dyDescent="0.2">
      <c r="A8" t="s">
        <v>26</v>
      </c>
      <c r="B8" t="s">
        <v>27</v>
      </c>
      <c r="C8" s="5">
        <v>25</v>
      </c>
      <c r="D8" s="5">
        <v>75</v>
      </c>
    </row>
    <row r="9" spans="1:12" x14ac:dyDescent="0.2">
      <c r="A9" t="s">
        <v>26</v>
      </c>
      <c r="B9" t="s">
        <v>28</v>
      </c>
      <c r="C9" s="5">
        <v>3</v>
      </c>
      <c r="D9" s="5">
        <v>97</v>
      </c>
    </row>
    <row r="10" spans="1:12" x14ac:dyDescent="0.2">
      <c r="A10" t="s">
        <v>26</v>
      </c>
      <c r="B10" t="s">
        <v>23</v>
      </c>
      <c r="C10" s="5">
        <v>25</v>
      </c>
      <c r="D10" s="5">
        <v>75</v>
      </c>
    </row>
    <row r="11" spans="1:12" x14ac:dyDescent="0.2">
      <c r="A11" t="s">
        <v>29</v>
      </c>
      <c r="B11" t="s">
        <v>23</v>
      </c>
      <c r="C11" s="5">
        <v>5</v>
      </c>
      <c r="D11" s="5">
        <v>95</v>
      </c>
    </row>
    <row r="12" spans="1:12" x14ac:dyDescent="0.2">
      <c r="A12" t="s">
        <v>30</v>
      </c>
      <c r="B12" t="s">
        <v>23</v>
      </c>
      <c r="C12" s="5">
        <v>63</v>
      </c>
      <c r="D12" s="5">
        <v>37</v>
      </c>
    </row>
    <row r="13" spans="1:12" x14ac:dyDescent="0.2">
      <c r="A13" t="s">
        <v>31</v>
      </c>
      <c r="B13" t="s">
        <v>27</v>
      </c>
      <c r="C13" s="5">
        <v>13</v>
      </c>
      <c r="D13" s="5">
        <v>87</v>
      </c>
    </row>
    <row r="14" spans="1:12" x14ac:dyDescent="0.2">
      <c r="A14" t="s">
        <v>31</v>
      </c>
      <c r="B14" t="s">
        <v>28</v>
      </c>
      <c r="C14" s="5">
        <v>3</v>
      </c>
      <c r="D14" s="5">
        <v>97</v>
      </c>
    </row>
    <row r="15" spans="1:12" x14ac:dyDescent="0.2">
      <c r="A15" t="s">
        <v>31</v>
      </c>
      <c r="B15" t="s">
        <v>23</v>
      </c>
      <c r="C15" s="5">
        <v>11</v>
      </c>
      <c r="D15" s="5">
        <v>89</v>
      </c>
    </row>
    <row r="16" spans="1:12" x14ac:dyDescent="0.2">
      <c r="A16" t="s">
        <v>32</v>
      </c>
      <c r="B16" t="s">
        <v>23</v>
      </c>
      <c r="C16" s="6" t="s">
        <v>35</v>
      </c>
      <c r="D16" s="6" t="s">
        <v>35</v>
      </c>
    </row>
    <row r="17" spans="1:8" x14ac:dyDescent="0.2">
      <c r="A17" t="s">
        <v>33</v>
      </c>
      <c r="B17" t="s">
        <v>27</v>
      </c>
      <c r="C17" s="5">
        <v>13</v>
      </c>
      <c r="D17" s="5">
        <v>87</v>
      </c>
    </row>
    <row r="18" spans="1:8" x14ac:dyDescent="0.2">
      <c r="A18" t="s">
        <v>33</v>
      </c>
      <c r="B18" t="s">
        <v>28</v>
      </c>
      <c r="C18" s="5">
        <v>8</v>
      </c>
      <c r="D18" s="5">
        <v>92</v>
      </c>
    </row>
    <row r="19" spans="1:8" x14ac:dyDescent="0.2">
      <c r="A19" t="s">
        <v>33</v>
      </c>
      <c r="B19" t="s">
        <v>34</v>
      </c>
      <c r="C19" s="6" t="s">
        <v>35</v>
      </c>
      <c r="D19" s="6" t="s">
        <v>35</v>
      </c>
    </row>
    <row r="20" spans="1:8" x14ac:dyDescent="0.2">
      <c r="A20" t="s">
        <v>33</v>
      </c>
      <c r="B20" t="s">
        <v>23</v>
      </c>
      <c r="C20" s="5">
        <v>9</v>
      </c>
      <c r="D20" s="5">
        <v>91</v>
      </c>
    </row>
    <row r="21" spans="1:8" x14ac:dyDescent="0.2">
      <c r="A21" s="7"/>
      <c r="B21" s="7"/>
      <c r="C21" s="7"/>
      <c r="D21" s="7"/>
    </row>
    <row r="22" spans="1:8" x14ac:dyDescent="0.2">
      <c r="A22" s="10" t="s">
        <v>135</v>
      </c>
    </row>
    <row r="23" spans="1:8" x14ac:dyDescent="0.2">
      <c r="A23" s="8" t="s">
        <v>42</v>
      </c>
    </row>
    <row r="24" spans="1:8" x14ac:dyDescent="0.2">
      <c r="A24" s="9" t="s">
        <v>36</v>
      </c>
    </row>
    <row r="26" spans="1:8" ht="15.75" x14ac:dyDescent="0.2">
      <c r="A26" s="13" t="s">
        <v>51</v>
      </c>
    </row>
    <row r="27" spans="1:8" x14ac:dyDescent="0.2">
      <c r="A27" s="4" t="s">
        <v>17</v>
      </c>
    </row>
    <row r="29" spans="1:8" ht="45" x14ac:dyDescent="0.2">
      <c r="A29" s="1" t="s">
        <v>18</v>
      </c>
      <c r="B29" s="1" t="s">
        <v>19</v>
      </c>
      <c r="C29" s="1" t="s">
        <v>52</v>
      </c>
      <c r="D29" s="1" t="s">
        <v>53</v>
      </c>
      <c r="E29" s="1" t="s">
        <v>54</v>
      </c>
      <c r="F29" s="1" t="s">
        <v>55</v>
      </c>
      <c r="G29" s="1" t="s">
        <v>56</v>
      </c>
      <c r="H29" s="1" t="s">
        <v>57</v>
      </c>
    </row>
    <row r="30" spans="1:8" x14ac:dyDescent="0.2">
      <c r="A30" t="s">
        <v>22</v>
      </c>
      <c r="B30" t="s">
        <v>23</v>
      </c>
      <c r="C30" s="5">
        <v>16</v>
      </c>
      <c r="D30" s="5">
        <v>77</v>
      </c>
      <c r="E30" s="5">
        <v>2</v>
      </c>
      <c r="F30" s="5">
        <v>0</v>
      </c>
      <c r="G30" s="5">
        <v>34</v>
      </c>
      <c r="H30" s="5">
        <v>4</v>
      </c>
    </row>
    <row r="31" spans="1:8" x14ac:dyDescent="0.2">
      <c r="A31" t="s">
        <v>24</v>
      </c>
      <c r="B31" t="s">
        <v>23</v>
      </c>
      <c r="C31" s="5">
        <v>24</v>
      </c>
      <c r="D31" s="5">
        <v>71</v>
      </c>
      <c r="E31" s="5">
        <v>2</v>
      </c>
      <c r="F31" s="5">
        <v>0</v>
      </c>
      <c r="G31" s="5">
        <v>12</v>
      </c>
      <c r="H31" s="5">
        <v>0</v>
      </c>
    </row>
    <row r="32" spans="1:8" x14ac:dyDescent="0.2">
      <c r="A32" t="s">
        <v>25</v>
      </c>
      <c r="B32" t="s">
        <v>23</v>
      </c>
      <c r="C32" s="5">
        <v>15</v>
      </c>
      <c r="D32" s="5">
        <v>81</v>
      </c>
      <c r="E32" s="5">
        <v>1</v>
      </c>
      <c r="F32" s="5">
        <v>0</v>
      </c>
      <c r="G32" s="5">
        <v>20</v>
      </c>
      <c r="H32" s="5">
        <v>0</v>
      </c>
    </row>
    <row r="33" spans="1:8" x14ac:dyDescent="0.2">
      <c r="A33" t="s">
        <v>26</v>
      </c>
      <c r="B33" t="s">
        <v>27</v>
      </c>
      <c r="C33" s="5">
        <v>82</v>
      </c>
      <c r="D33" s="5">
        <v>17</v>
      </c>
      <c r="E33" s="5">
        <v>0</v>
      </c>
      <c r="F33" s="5">
        <v>0</v>
      </c>
      <c r="G33" s="5">
        <v>11</v>
      </c>
      <c r="H33" s="5">
        <v>0</v>
      </c>
    </row>
    <row r="34" spans="1:8" x14ac:dyDescent="0.2">
      <c r="A34" t="s">
        <v>26</v>
      </c>
      <c r="B34" t="s">
        <v>28</v>
      </c>
      <c r="C34" s="5">
        <v>85</v>
      </c>
      <c r="D34" s="5">
        <v>8</v>
      </c>
      <c r="E34" s="5">
        <v>0</v>
      </c>
      <c r="F34" s="5">
        <v>0</v>
      </c>
      <c r="G34" s="5">
        <v>17</v>
      </c>
      <c r="H34" s="5">
        <v>0</v>
      </c>
    </row>
    <row r="35" spans="1:8" x14ac:dyDescent="0.2">
      <c r="A35" t="s">
        <v>26</v>
      </c>
      <c r="B35" t="s">
        <v>23</v>
      </c>
      <c r="C35" s="5">
        <v>82</v>
      </c>
      <c r="D35" s="5">
        <v>17</v>
      </c>
      <c r="E35" s="5">
        <v>0</v>
      </c>
      <c r="F35" s="5">
        <v>0</v>
      </c>
      <c r="G35" s="5">
        <v>11</v>
      </c>
      <c r="H35" s="5">
        <v>0</v>
      </c>
    </row>
    <row r="36" spans="1:8" x14ac:dyDescent="0.2">
      <c r="A36" t="s">
        <v>30</v>
      </c>
      <c r="B36" t="s">
        <v>23</v>
      </c>
      <c r="C36" s="5">
        <v>22</v>
      </c>
      <c r="D36" s="5">
        <v>10</v>
      </c>
      <c r="E36" s="5">
        <v>0</v>
      </c>
      <c r="F36" s="5">
        <v>0</v>
      </c>
      <c r="G36" s="5">
        <v>8</v>
      </c>
      <c r="H36" s="5">
        <v>0</v>
      </c>
    </row>
    <row r="37" spans="1:8" x14ac:dyDescent="0.2">
      <c r="A37" t="s">
        <v>31</v>
      </c>
      <c r="B37" t="s">
        <v>27</v>
      </c>
      <c r="C37" s="5">
        <v>73</v>
      </c>
      <c r="D37" s="5">
        <v>26</v>
      </c>
      <c r="E37" s="5">
        <v>0</v>
      </c>
      <c r="F37" s="5">
        <v>0</v>
      </c>
      <c r="G37" s="5">
        <v>13</v>
      </c>
      <c r="H37" s="5">
        <v>0</v>
      </c>
    </row>
    <row r="38" spans="1:8" x14ac:dyDescent="0.2">
      <c r="A38" t="s">
        <v>31</v>
      </c>
      <c r="B38" t="s">
        <v>28</v>
      </c>
      <c r="C38" s="5">
        <v>63</v>
      </c>
      <c r="D38" s="5">
        <v>34</v>
      </c>
      <c r="E38" s="5">
        <v>0</v>
      </c>
      <c r="F38" s="5">
        <v>0</v>
      </c>
      <c r="G38" s="5">
        <v>44</v>
      </c>
      <c r="H38" s="5">
        <v>0</v>
      </c>
    </row>
    <row r="39" spans="1:8" x14ac:dyDescent="0.2">
      <c r="A39" t="s">
        <v>31</v>
      </c>
      <c r="B39" t="s">
        <v>23</v>
      </c>
      <c r="C39" s="5">
        <v>71</v>
      </c>
      <c r="D39" s="5">
        <v>28</v>
      </c>
      <c r="E39" s="5">
        <v>0</v>
      </c>
      <c r="F39" s="5">
        <v>0</v>
      </c>
      <c r="G39" s="5">
        <v>20</v>
      </c>
      <c r="H39" s="5">
        <v>0</v>
      </c>
    </row>
    <row r="40" spans="1:8" x14ac:dyDescent="0.2">
      <c r="A40" t="s">
        <v>32</v>
      </c>
      <c r="B40" t="s">
        <v>23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</row>
    <row r="41" spans="1:8" x14ac:dyDescent="0.2">
      <c r="A41" t="s">
        <v>33</v>
      </c>
      <c r="B41" t="s">
        <v>27</v>
      </c>
      <c r="C41" s="5">
        <v>35</v>
      </c>
      <c r="D41" s="5">
        <v>66</v>
      </c>
      <c r="E41" s="5">
        <v>0</v>
      </c>
      <c r="F41" s="5">
        <v>0</v>
      </c>
      <c r="G41" s="5">
        <v>18</v>
      </c>
      <c r="H41" s="5">
        <v>0</v>
      </c>
    </row>
    <row r="42" spans="1:8" x14ac:dyDescent="0.2">
      <c r="A42" t="s">
        <v>33</v>
      </c>
      <c r="B42" t="s">
        <v>28</v>
      </c>
      <c r="C42" s="5">
        <v>89</v>
      </c>
      <c r="D42" s="5">
        <v>8</v>
      </c>
      <c r="E42" s="5">
        <v>0</v>
      </c>
      <c r="F42" s="5">
        <v>0</v>
      </c>
      <c r="G42" s="5">
        <v>28</v>
      </c>
      <c r="H42" s="5">
        <v>0</v>
      </c>
    </row>
    <row r="43" spans="1:8" x14ac:dyDescent="0.2">
      <c r="A43" t="s">
        <v>33</v>
      </c>
      <c r="B43" t="s">
        <v>34</v>
      </c>
      <c r="C43" s="5">
        <v>20</v>
      </c>
      <c r="D43" s="5">
        <v>1</v>
      </c>
      <c r="E43" s="5">
        <v>0</v>
      </c>
      <c r="F43" s="5">
        <v>79</v>
      </c>
      <c r="G43" s="5">
        <v>8</v>
      </c>
      <c r="H43" s="5">
        <v>1</v>
      </c>
    </row>
    <row r="44" spans="1:8" x14ac:dyDescent="0.2">
      <c r="A44" t="s">
        <v>33</v>
      </c>
      <c r="B44" t="s">
        <v>23</v>
      </c>
      <c r="C44" s="5">
        <v>39</v>
      </c>
      <c r="D44" s="5">
        <v>40</v>
      </c>
      <c r="E44" s="5">
        <v>0</v>
      </c>
      <c r="F44" s="5">
        <v>20</v>
      </c>
      <c r="G44" s="5">
        <v>17</v>
      </c>
      <c r="H44" s="5">
        <v>0</v>
      </c>
    </row>
    <row r="45" spans="1:8" x14ac:dyDescent="0.2">
      <c r="A45" s="7"/>
      <c r="B45" s="7"/>
      <c r="C45" s="7"/>
      <c r="D45" s="7"/>
      <c r="E45" s="7"/>
      <c r="F45" s="7"/>
      <c r="G45" s="7"/>
      <c r="H45" s="7"/>
    </row>
    <row r="46" spans="1:8" x14ac:dyDescent="0.2">
      <c r="A46" s="18" t="s">
        <v>170</v>
      </c>
    </row>
    <row r="47" spans="1:8" x14ac:dyDescent="0.2">
      <c r="A47" s="8" t="s">
        <v>58</v>
      </c>
    </row>
    <row r="48" spans="1:8" x14ac:dyDescent="0.2">
      <c r="A48" s="9" t="s">
        <v>36</v>
      </c>
    </row>
    <row r="50" spans="1:12" ht="15.75" x14ac:dyDescent="0.2">
      <c r="A50" s="3" t="s">
        <v>59</v>
      </c>
    </row>
    <row r="51" spans="1:12" x14ac:dyDescent="0.2">
      <c r="A51" s="4" t="s">
        <v>17</v>
      </c>
    </row>
    <row r="53" spans="1:12" ht="45" x14ac:dyDescent="0.2">
      <c r="A53" s="1" t="s">
        <v>18</v>
      </c>
      <c r="B53" s="1" t="s">
        <v>19</v>
      </c>
      <c r="C53" s="1" t="s">
        <v>52</v>
      </c>
      <c r="D53" s="1" t="s">
        <v>53</v>
      </c>
      <c r="E53" s="1" t="s">
        <v>54</v>
      </c>
      <c r="F53" s="1" t="s">
        <v>60</v>
      </c>
      <c r="G53" s="1" t="s">
        <v>55</v>
      </c>
      <c r="H53" s="1" t="s">
        <v>56</v>
      </c>
      <c r="I53" s="1" t="s">
        <v>61</v>
      </c>
    </row>
    <row r="54" spans="1:12" x14ac:dyDescent="0.2">
      <c r="A54" t="s">
        <v>29</v>
      </c>
      <c r="B54" t="s">
        <v>23</v>
      </c>
      <c r="C54" s="5">
        <v>12</v>
      </c>
      <c r="D54" s="5">
        <v>19</v>
      </c>
      <c r="E54" s="5">
        <v>2</v>
      </c>
      <c r="F54" s="5">
        <v>66</v>
      </c>
      <c r="G54" s="5">
        <v>0</v>
      </c>
      <c r="H54" s="5">
        <v>28</v>
      </c>
      <c r="I54" s="5">
        <v>0</v>
      </c>
    </row>
    <row r="55" spans="1:12" x14ac:dyDescent="0.2">
      <c r="A55" s="7"/>
      <c r="B55" s="7"/>
      <c r="C55" s="7"/>
      <c r="D55" s="7"/>
      <c r="E55" s="7"/>
      <c r="F55" s="7"/>
      <c r="G55" s="7"/>
      <c r="H55" s="7"/>
      <c r="I55" s="7"/>
    </row>
    <row r="56" spans="1:12" x14ac:dyDescent="0.2">
      <c r="A56" s="18" t="s">
        <v>136</v>
      </c>
    </row>
    <row r="57" spans="1:12" x14ac:dyDescent="0.2">
      <c r="A57" s="18" t="s">
        <v>137</v>
      </c>
    </row>
    <row r="58" spans="1:12" x14ac:dyDescent="0.2">
      <c r="A58" s="9" t="s">
        <v>36</v>
      </c>
    </row>
    <row r="60" spans="1:12" ht="15.75" x14ac:dyDescent="0.2">
      <c r="A60" s="3" t="s">
        <v>62</v>
      </c>
    </row>
    <row r="61" spans="1:12" x14ac:dyDescent="0.2">
      <c r="A61" s="4" t="s">
        <v>17</v>
      </c>
    </row>
    <row r="63" spans="1:12" ht="45" x14ac:dyDescent="0.2">
      <c r="A63" s="1" t="s">
        <v>18</v>
      </c>
      <c r="B63" s="1" t="s">
        <v>19</v>
      </c>
      <c r="C63" s="1" t="s">
        <v>52</v>
      </c>
      <c r="D63" s="1" t="s">
        <v>53</v>
      </c>
      <c r="E63" s="1" t="s">
        <v>54</v>
      </c>
      <c r="F63" s="1" t="s">
        <v>55</v>
      </c>
      <c r="G63" s="1" t="s">
        <v>63</v>
      </c>
      <c r="H63" s="1" t="s">
        <v>64</v>
      </c>
      <c r="I63" s="1" t="s">
        <v>65</v>
      </c>
      <c r="J63" s="1" t="s">
        <v>66</v>
      </c>
      <c r="K63" s="1" t="s">
        <v>56</v>
      </c>
      <c r="L63" s="1" t="s">
        <v>67</v>
      </c>
    </row>
    <row r="64" spans="1:12" x14ac:dyDescent="0.2">
      <c r="A64" t="s">
        <v>39</v>
      </c>
      <c r="B64" t="s">
        <v>27</v>
      </c>
      <c r="C64" s="5">
        <v>34</v>
      </c>
      <c r="D64" s="5">
        <v>5</v>
      </c>
      <c r="E64" s="5">
        <v>23</v>
      </c>
      <c r="F64" s="5">
        <v>0</v>
      </c>
      <c r="G64" s="5">
        <v>11</v>
      </c>
      <c r="H64" s="5">
        <v>3</v>
      </c>
      <c r="I64" s="5">
        <v>31</v>
      </c>
      <c r="J64" s="5">
        <v>0</v>
      </c>
      <c r="K64" s="5">
        <v>25</v>
      </c>
      <c r="L64" s="5">
        <v>0</v>
      </c>
    </row>
    <row r="65" spans="1:12" x14ac:dyDescent="0.2">
      <c r="A65" t="s">
        <v>39</v>
      </c>
      <c r="B65" t="s">
        <v>28</v>
      </c>
      <c r="C65" s="5">
        <v>24</v>
      </c>
      <c r="D65" s="5">
        <v>11</v>
      </c>
      <c r="E65" s="5">
        <v>7</v>
      </c>
      <c r="F65" s="5">
        <v>0</v>
      </c>
      <c r="G65" s="5">
        <v>36</v>
      </c>
      <c r="H65" s="5">
        <v>4</v>
      </c>
      <c r="I65" s="5">
        <v>27</v>
      </c>
      <c r="J65" s="6" t="s">
        <v>35</v>
      </c>
      <c r="K65" s="5">
        <v>19</v>
      </c>
      <c r="L65" s="5">
        <v>0</v>
      </c>
    </row>
    <row r="66" spans="1:12" x14ac:dyDescent="0.2">
      <c r="A66" t="s">
        <v>39</v>
      </c>
      <c r="B66" t="s">
        <v>34</v>
      </c>
      <c r="C66" s="5">
        <v>4</v>
      </c>
      <c r="D66" s="5">
        <v>3</v>
      </c>
      <c r="E66" s="5">
        <v>1</v>
      </c>
      <c r="F66" s="5">
        <v>0</v>
      </c>
      <c r="G66" s="5">
        <v>82</v>
      </c>
      <c r="H66" s="5">
        <v>9</v>
      </c>
      <c r="I66" s="5">
        <v>5</v>
      </c>
      <c r="J66" s="5">
        <v>1</v>
      </c>
      <c r="K66" s="5">
        <v>9</v>
      </c>
      <c r="L66" s="6" t="s">
        <v>35</v>
      </c>
    </row>
    <row r="67" spans="1:12" x14ac:dyDescent="0.2">
      <c r="A67" t="s">
        <v>39</v>
      </c>
      <c r="B67" t="s">
        <v>23</v>
      </c>
      <c r="C67" s="5">
        <v>19</v>
      </c>
      <c r="D67" s="5">
        <v>5</v>
      </c>
      <c r="E67" s="5">
        <v>10</v>
      </c>
      <c r="F67" s="5">
        <v>0</v>
      </c>
      <c r="G67" s="5">
        <v>47</v>
      </c>
      <c r="H67" s="5">
        <v>6</v>
      </c>
      <c r="I67" s="5">
        <v>19</v>
      </c>
      <c r="J67" s="5">
        <v>0</v>
      </c>
      <c r="K67" s="5">
        <v>17</v>
      </c>
      <c r="L67" s="5">
        <v>1</v>
      </c>
    </row>
    <row r="68" spans="1:12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">
      <c r="A69" s="10" t="s">
        <v>172</v>
      </c>
    </row>
    <row r="70" spans="1:12" x14ac:dyDescent="0.2">
      <c r="A70" s="18" t="s">
        <v>138</v>
      </c>
    </row>
    <row r="71" spans="1:12" x14ac:dyDescent="0.2">
      <c r="A71" s="9" t="s">
        <v>36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89"/>
  <sheetViews>
    <sheetView topLeftCell="A271" zoomScaleNormal="100" workbookViewId="0">
      <selection activeCell="G204" sqref="G204"/>
    </sheetView>
  </sheetViews>
  <sheetFormatPr baseColWidth="10" defaultColWidth="10.7109375" defaultRowHeight="12.75" x14ac:dyDescent="0.2"/>
  <cols>
    <col min="1" max="2" width="22.7109375" customWidth="1"/>
    <col min="3" max="11" width="14.7109375" customWidth="1"/>
  </cols>
  <sheetData>
    <row r="1" spans="1:12" ht="15.75" x14ac:dyDescent="0.2">
      <c r="A1" s="13" t="s">
        <v>139</v>
      </c>
      <c r="L1" s="2" t="str">
        <f>HYPERLINK("#'Sommaire'!A1", "Retour sommaire")</f>
        <v>Retour sommaire</v>
      </c>
    </row>
    <row r="2" spans="1:12" x14ac:dyDescent="0.2">
      <c r="A2" s="4" t="s">
        <v>17</v>
      </c>
    </row>
    <row r="4" spans="1:12" ht="15" x14ac:dyDescent="0.2">
      <c r="A4" s="1" t="s">
        <v>18</v>
      </c>
      <c r="B4" s="1" t="s">
        <v>19</v>
      </c>
      <c r="C4" s="1" t="s">
        <v>68</v>
      </c>
      <c r="D4" s="1" t="s">
        <v>69</v>
      </c>
      <c r="E4" s="1" t="s">
        <v>70</v>
      </c>
    </row>
    <row r="5" spans="1:12" x14ac:dyDescent="0.2">
      <c r="A5" t="s">
        <v>38</v>
      </c>
      <c r="B5" t="s">
        <v>23</v>
      </c>
      <c r="C5" s="5">
        <v>19</v>
      </c>
      <c r="D5" s="5">
        <v>69</v>
      </c>
      <c r="E5" s="5">
        <v>12</v>
      </c>
    </row>
    <row r="6" spans="1:12" x14ac:dyDescent="0.2">
      <c r="A6" t="s">
        <v>22</v>
      </c>
      <c r="B6" t="s">
        <v>23</v>
      </c>
      <c r="C6" s="5">
        <v>22</v>
      </c>
      <c r="D6" s="5">
        <v>55</v>
      </c>
      <c r="E6" s="5">
        <v>22</v>
      </c>
    </row>
    <row r="7" spans="1:12" x14ac:dyDescent="0.2">
      <c r="A7" t="s">
        <v>24</v>
      </c>
      <c r="B7" t="s">
        <v>23</v>
      </c>
      <c r="C7" s="5">
        <v>27</v>
      </c>
      <c r="D7" s="5">
        <v>67</v>
      </c>
      <c r="E7" s="5">
        <v>7</v>
      </c>
    </row>
    <row r="8" spans="1:12" x14ac:dyDescent="0.2">
      <c r="A8" t="s">
        <v>25</v>
      </c>
      <c r="B8" t="s">
        <v>23</v>
      </c>
      <c r="C8" s="5">
        <v>10</v>
      </c>
      <c r="D8" s="5">
        <v>86</v>
      </c>
      <c r="E8" s="5">
        <v>4</v>
      </c>
    </row>
    <row r="9" spans="1:12" x14ac:dyDescent="0.2">
      <c r="A9" t="s">
        <v>39</v>
      </c>
      <c r="B9" t="s">
        <v>27</v>
      </c>
      <c r="C9" s="5">
        <v>62</v>
      </c>
      <c r="D9" s="5">
        <v>23</v>
      </c>
      <c r="E9" s="5">
        <v>15</v>
      </c>
    </row>
    <row r="10" spans="1:12" x14ac:dyDescent="0.2">
      <c r="A10" t="s">
        <v>39</v>
      </c>
      <c r="B10" t="s">
        <v>28</v>
      </c>
      <c r="C10" s="5">
        <v>73</v>
      </c>
      <c r="D10" s="5">
        <v>14</v>
      </c>
      <c r="E10" s="5">
        <v>13</v>
      </c>
    </row>
    <row r="11" spans="1:12" x14ac:dyDescent="0.2">
      <c r="A11" t="s">
        <v>39</v>
      </c>
      <c r="B11" t="s">
        <v>34</v>
      </c>
      <c r="C11" s="5">
        <v>67</v>
      </c>
      <c r="D11" s="5">
        <v>25</v>
      </c>
      <c r="E11" s="5">
        <v>8</v>
      </c>
    </row>
    <row r="12" spans="1:12" x14ac:dyDescent="0.2">
      <c r="A12" t="s">
        <v>39</v>
      </c>
      <c r="B12" t="s">
        <v>23</v>
      </c>
      <c r="C12" s="5">
        <v>67</v>
      </c>
      <c r="D12" s="5">
        <v>22</v>
      </c>
      <c r="E12" s="5">
        <v>11</v>
      </c>
    </row>
    <row r="13" spans="1:12" x14ac:dyDescent="0.2">
      <c r="A13" t="s">
        <v>26</v>
      </c>
      <c r="B13" t="s">
        <v>27</v>
      </c>
      <c r="C13" s="5">
        <v>28</v>
      </c>
      <c r="D13" s="5">
        <v>71</v>
      </c>
      <c r="E13" s="5">
        <v>1</v>
      </c>
    </row>
    <row r="14" spans="1:12" x14ac:dyDescent="0.2">
      <c r="A14" t="s">
        <v>26</v>
      </c>
      <c r="B14" t="s">
        <v>28</v>
      </c>
      <c r="C14" s="5">
        <v>7</v>
      </c>
      <c r="D14" s="5">
        <v>83</v>
      </c>
      <c r="E14" s="5">
        <v>10</v>
      </c>
    </row>
    <row r="15" spans="1:12" x14ac:dyDescent="0.2">
      <c r="A15" t="s">
        <v>26</v>
      </c>
      <c r="B15" t="s">
        <v>23</v>
      </c>
      <c r="C15" s="5">
        <v>27</v>
      </c>
      <c r="D15" s="5">
        <v>72</v>
      </c>
      <c r="E15" s="5">
        <v>1</v>
      </c>
    </row>
    <row r="16" spans="1:12" x14ac:dyDescent="0.2">
      <c r="A16" t="s">
        <v>29</v>
      </c>
      <c r="B16" t="s">
        <v>23</v>
      </c>
      <c r="C16" s="5">
        <v>34</v>
      </c>
      <c r="D16" s="5">
        <v>50</v>
      </c>
      <c r="E16" s="5">
        <v>16</v>
      </c>
    </row>
    <row r="17" spans="1:8" x14ac:dyDescent="0.2">
      <c r="A17" t="s">
        <v>30</v>
      </c>
      <c r="B17" t="s">
        <v>23</v>
      </c>
      <c r="C17" s="5">
        <v>47</v>
      </c>
      <c r="D17" s="5">
        <v>46</v>
      </c>
      <c r="E17" s="5">
        <v>6</v>
      </c>
    </row>
    <row r="18" spans="1:8" x14ac:dyDescent="0.2">
      <c r="A18" t="s">
        <v>31</v>
      </c>
      <c r="B18" t="s">
        <v>27</v>
      </c>
      <c r="C18" s="5">
        <v>41</v>
      </c>
      <c r="D18" s="5">
        <v>45</v>
      </c>
      <c r="E18" s="5">
        <v>15</v>
      </c>
    </row>
    <row r="19" spans="1:8" x14ac:dyDescent="0.2">
      <c r="A19" t="s">
        <v>31</v>
      </c>
      <c r="B19" t="s">
        <v>28</v>
      </c>
      <c r="C19" s="5">
        <v>54</v>
      </c>
      <c r="D19" s="5">
        <v>35</v>
      </c>
      <c r="E19" s="5">
        <v>11</v>
      </c>
    </row>
    <row r="20" spans="1:8" x14ac:dyDescent="0.2">
      <c r="A20" t="s">
        <v>31</v>
      </c>
      <c r="B20" t="s">
        <v>23</v>
      </c>
      <c r="C20" s="5">
        <v>44</v>
      </c>
      <c r="D20" s="5">
        <v>43</v>
      </c>
      <c r="E20" s="5">
        <v>14</v>
      </c>
    </row>
    <row r="21" spans="1:8" x14ac:dyDescent="0.2">
      <c r="A21" t="s">
        <v>32</v>
      </c>
      <c r="B21" t="s">
        <v>23</v>
      </c>
      <c r="C21" s="5">
        <v>81</v>
      </c>
      <c r="D21" s="5">
        <v>15</v>
      </c>
      <c r="E21" s="5">
        <v>5</v>
      </c>
    </row>
    <row r="22" spans="1:8" x14ac:dyDescent="0.2">
      <c r="A22" t="s">
        <v>33</v>
      </c>
      <c r="B22" t="s">
        <v>27</v>
      </c>
      <c r="C22" s="5">
        <v>25</v>
      </c>
      <c r="D22" s="5">
        <v>60</v>
      </c>
      <c r="E22" s="5">
        <v>15</v>
      </c>
    </row>
    <row r="23" spans="1:8" x14ac:dyDescent="0.2">
      <c r="A23" t="s">
        <v>33</v>
      </c>
      <c r="B23" t="s">
        <v>28</v>
      </c>
      <c r="C23" s="5">
        <v>31</v>
      </c>
      <c r="D23" s="5">
        <v>63</v>
      </c>
      <c r="E23" s="5">
        <v>7</v>
      </c>
    </row>
    <row r="24" spans="1:8" x14ac:dyDescent="0.2">
      <c r="A24" t="s">
        <v>33</v>
      </c>
      <c r="B24" t="s">
        <v>34</v>
      </c>
      <c r="C24" s="5">
        <v>7</v>
      </c>
      <c r="D24" s="5">
        <v>88</v>
      </c>
      <c r="E24" s="5">
        <v>5</v>
      </c>
    </row>
    <row r="25" spans="1:8" x14ac:dyDescent="0.2">
      <c r="A25" t="s">
        <v>33</v>
      </c>
      <c r="B25" t="s">
        <v>23</v>
      </c>
      <c r="C25" s="5">
        <v>21</v>
      </c>
      <c r="D25" s="5">
        <v>68</v>
      </c>
      <c r="E25" s="5">
        <v>11</v>
      </c>
    </row>
    <row r="26" spans="1:8" x14ac:dyDescent="0.2">
      <c r="A26" s="7"/>
      <c r="B26" s="7"/>
      <c r="C26" s="7"/>
      <c r="D26" s="7"/>
      <c r="E26" s="7"/>
    </row>
    <row r="27" spans="1:8" x14ac:dyDescent="0.2">
      <c r="A27" s="10" t="s">
        <v>140</v>
      </c>
      <c r="H27" s="12"/>
    </row>
    <row r="28" spans="1:8" x14ac:dyDescent="0.2">
      <c r="A28" s="8" t="s">
        <v>40</v>
      </c>
    </row>
    <row r="29" spans="1:8" x14ac:dyDescent="0.2">
      <c r="A29" s="9" t="s">
        <v>36</v>
      </c>
    </row>
    <row r="31" spans="1:8" ht="15.75" x14ac:dyDescent="0.2">
      <c r="A31" s="13" t="s">
        <v>141</v>
      </c>
    </row>
    <row r="32" spans="1:8" x14ac:dyDescent="0.2">
      <c r="A32" s="4" t="s">
        <v>17</v>
      </c>
    </row>
    <row r="34" spans="1:5" ht="15" x14ac:dyDescent="0.2">
      <c r="A34" s="1" t="s">
        <v>18</v>
      </c>
      <c r="B34" s="1" t="s">
        <v>19</v>
      </c>
      <c r="C34" s="1" t="s">
        <v>68</v>
      </c>
      <c r="D34" s="1" t="s">
        <v>69</v>
      </c>
      <c r="E34" s="1" t="s">
        <v>70</v>
      </c>
    </row>
    <row r="35" spans="1:5" x14ac:dyDescent="0.2">
      <c r="A35" t="s">
        <v>38</v>
      </c>
      <c r="B35" t="s">
        <v>23</v>
      </c>
      <c r="C35" s="5">
        <v>19</v>
      </c>
      <c r="D35" s="5">
        <v>69</v>
      </c>
      <c r="E35" s="5">
        <v>12</v>
      </c>
    </row>
    <row r="36" spans="1:5" x14ac:dyDescent="0.2">
      <c r="A36" t="s">
        <v>22</v>
      </c>
      <c r="B36" t="s">
        <v>23</v>
      </c>
      <c r="C36" s="6" t="s">
        <v>35</v>
      </c>
      <c r="D36" s="6" t="s">
        <v>35</v>
      </c>
      <c r="E36" s="6" t="s">
        <v>35</v>
      </c>
    </row>
    <row r="37" spans="1:5" x14ac:dyDescent="0.2">
      <c r="A37" t="s">
        <v>24</v>
      </c>
      <c r="B37" t="s">
        <v>23</v>
      </c>
      <c r="C37" s="6" t="s">
        <v>35</v>
      </c>
      <c r="D37" s="6" t="s">
        <v>35</v>
      </c>
      <c r="E37" s="6" t="s">
        <v>35</v>
      </c>
    </row>
    <row r="38" spans="1:5" x14ac:dyDescent="0.2">
      <c r="A38" t="s">
        <v>25</v>
      </c>
      <c r="B38" t="s">
        <v>23</v>
      </c>
      <c r="C38" s="6" t="s">
        <v>35</v>
      </c>
      <c r="D38" s="6" t="s">
        <v>35</v>
      </c>
      <c r="E38" s="6" t="s">
        <v>35</v>
      </c>
    </row>
    <row r="39" spans="1:5" x14ac:dyDescent="0.2">
      <c r="A39" t="s">
        <v>26</v>
      </c>
      <c r="B39" t="s">
        <v>27</v>
      </c>
      <c r="C39" s="6" t="s">
        <v>35</v>
      </c>
      <c r="D39" s="6" t="s">
        <v>35</v>
      </c>
      <c r="E39" s="6" t="s">
        <v>35</v>
      </c>
    </row>
    <row r="40" spans="1:5" x14ac:dyDescent="0.2">
      <c r="A40" t="s">
        <v>26</v>
      </c>
      <c r="B40" t="s">
        <v>28</v>
      </c>
      <c r="C40" s="6" t="s">
        <v>35</v>
      </c>
      <c r="D40" s="6" t="s">
        <v>35</v>
      </c>
      <c r="E40" s="6" t="s">
        <v>35</v>
      </c>
    </row>
    <row r="41" spans="1:5" x14ac:dyDescent="0.2">
      <c r="A41" t="s">
        <v>26</v>
      </c>
      <c r="B41" t="s">
        <v>23</v>
      </c>
      <c r="C41" s="6" t="s">
        <v>35</v>
      </c>
      <c r="D41" s="6" t="s">
        <v>35</v>
      </c>
      <c r="E41" s="6" t="s">
        <v>35</v>
      </c>
    </row>
    <row r="42" spans="1:5" x14ac:dyDescent="0.2">
      <c r="A42" t="s">
        <v>29</v>
      </c>
      <c r="B42" t="s">
        <v>23</v>
      </c>
      <c r="C42" s="5">
        <v>30</v>
      </c>
      <c r="D42" s="5">
        <v>55</v>
      </c>
      <c r="E42" s="5">
        <v>15</v>
      </c>
    </row>
    <row r="43" spans="1:5" x14ac:dyDescent="0.2">
      <c r="A43" t="s">
        <v>30</v>
      </c>
      <c r="B43" t="s">
        <v>23</v>
      </c>
      <c r="C43" s="5">
        <v>50</v>
      </c>
      <c r="D43" s="5">
        <v>44</v>
      </c>
      <c r="E43" s="5">
        <v>6</v>
      </c>
    </row>
    <row r="44" spans="1:5" x14ac:dyDescent="0.2">
      <c r="A44" t="s">
        <v>31</v>
      </c>
      <c r="B44" t="s">
        <v>27</v>
      </c>
      <c r="C44" s="5">
        <v>47</v>
      </c>
      <c r="D44" s="5">
        <v>40</v>
      </c>
      <c r="E44" s="5">
        <v>13</v>
      </c>
    </row>
    <row r="45" spans="1:5" x14ac:dyDescent="0.2">
      <c r="A45" t="s">
        <v>31</v>
      </c>
      <c r="B45" t="s">
        <v>28</v>
      </c>
      <c r="C45" s="5">
        <v>4</v>
      </c>
      <c r="D45" s="5">
        <v>96</v>
      </c>
      <c r="E45" s="5">
        <v>0</v>
      </c>
    </row>
    <row r="46" spans="1:5" x14ac:dyDescent="0.2">
      <c r="A46" t="s">
        <v>31</v>
      </c>
      <c r="B46" t="s">
        <v>23</v>
      </c>
      <c r="C46" s="5">
        <v>26</v>
      </c>
      <c r="D46" s="5">
        <v>67</v>
      </c>
      <c r="E46" s="5">
        <v>7</v>
      </c>
    </row>
    <row r="47" spans="1:5" x14ac:dyDescent="0.2">
      <c r="A47" t="s">
        <v>32</v>
      </c>
      <c r="B47" t="s">
        <v>23</v>
      </c>
      <c r="C47" s="5">
        <v>81</v>
      </c>
      <c r="D47" s="5">
        <v>15</v>
      </c>
      <c r="E47" s="5">
        <v>5</v>
      </c>
    </row>
    <row r="48" spans="1:5" x14ac:dyDescent="0.2">
      <c r="A48" t="s">
        <v>33</v>
      </c>
      <c r="B48" t="s">
        <v>27</v>
      </c>
      <c r="C48" s="6" t="s">
        <v>35</v>
      </c>
      <c r="D48" s="6" t="s">
        <v>35</v>
      </c>
      <c r="E48" s="6" t="s">
        <v>35</v>
      </c>
    </row>
    <row r="49" spans="1:8" x14ac:dyDescent="0.2">
      <c r="A49" t="s">
        <v>33</v>
      </c>
      <c r="B49" t="s">
        <v>28</v>
      </c>
      <c r="C49" s="6" t="s">
        <v>35</v>
      </c>
      <c r="D49" s="6" t="s">
        <v>35</v>
      </c>
      <c r="E49" s="6" t="s">
        <v>35</v>
      </c>
    </row>
    <row r="50" spans="1:8" x14ac:dyDescent="0.2">
      <c r="A50" t="s">
        <v>33</v>
      </c>
      <c r="B50" t="s">
        <v>34</v>
      </c>
      <c r="C50" s="6" t="s">
        <v>35</v>
      </c>
      <c r="D50" s="6" t="s">
        <v>35</v>
      </c>
      <c r="E50" s="6" t="s">
        <v>35</v>
      </c>
    </row>
    <row r="51" spans="1:8" x14ac:dyDescent="0.2">
      <c r="A51" t="s">
        <v>33</v>
      </c>
      <c r="B51" t="s">
        <v>23</v>
      </c>
      <c r="C51" s="5">
        <v>74</v>
      </c>
      <c r="D51" s="36" t="s">
        <v>35</v>
      </c>
      <c r="E51" s="6" t="s">
        <v>35</v>
      </c>
    </row>
    <row r="52" spans="1:8" x14ac:dyDescent="0.2">
      <c r="A52" s="7"/>
      <c r="B52" s="7"/>
      <c r="C52" s="7"/>
      <c r="D52" s="7"/>
      <c r="E52" s="7"/>
    </row>
    <row r="53" spans="1:8" x14ac:dyDescent="0.2">
      <c r="A53" s="10" t="s">
        <v>140</v>
      </c>
      <c r="H53" s="12"/>
    </row>
    <row r="54" spans="1:8" x14ac:dyDescent="0.2">
      <c r="A54" s="8" t="s">
        <v>41</v>
      </c>
    </row>
    <row r="55" spans="1:8" x14ac:dyDescent="0.2">
      <c r="A55" s="9" t="s">
        <v>36</v>
      </c>
    </row>
    <row r="57" spans="1:8" ht="15.75" x14ac:dyDescent="0.2">
      <c r="A57" s="3" t="s">
        <v>142</v>
      </c>
    </row>
    <row r="58" spans="1:8" x14ac:dyDescent="0.2">
      <c r="A58" s="4" t="s">
        <v>17</v>
      </c>
    </row>
    <row r="60" spans="1:8" ht="15" x14ac:dyDescent="0.2">
      <c r="A60" s="1" t="s">
        <v>18</v>
      </c>
      <c r="B60" s="1" t="s">
        <v>19</v>
      </c>
      <c r="C60" s="1" t="s">
        <v>68</v>
      </c>
      <c r="D60" s="1" t="s">
        <v>69</v>
      </c>
      <c r="E60" s="1" t="s">
        <v>70</v>
      </c>
    </row>
    <row r="61" spans="1:8" x14ac:dyDescent="0.2">
      <c r="A61" t="s">
        <v>22</v>
      </c>
      <c r="B61" t="s">
        <v>23</v>
      </c>
      <c r="C61" s="5">
        <v>22</v>
      </c>
      <c r="D61" s="5">
        <v>55</v>
      </c>
      <c r="E61" s="5">
        <v>23</v>
      </c>
    </row>
    <row r="62" spans="1:8" x14ac:dyDescent="0.2">
      <c r="A62" t="s">
        <v>24</v>
      </c>
      <c r="B62" t="s">
        <v>23</v>
      </c>
      <c r="C62" s="5">
        <v>27</v>
      </c>
      <c r="D62" s="5">
        <v>66</v>
      </c>
      <c r="E62" s="5">
        <v>7</v>
      </c>
    </row>
    <row r="63" spans="1:8" x14ac:dyDescent="0.2">
      <c r="A63" t="s">
        <v>25</v>
      </c>
      <c r="B63" t="s">
        <v>23</v>
      </c>
      <c r="C63" s="5">
        <v>10</v>
      </c>
      <c r="D63" s="5">
        <v>85</v>
      </c>
      <c r="E63" s="5">
        <v>4</v>
      </c>
    </row>
    <row r="64" spans="1:8" x14ac:dyDescent="0.2">
      <c r="A64" t="s">
        <v>39</v>
      </c>
      <c r="B64" t="s">
        <v>27</v>
      </c>
      <c r="C64" s="5">
        <v>62</v>
      </c>
      <c r="D64" s="5">
        <v>23</v>
      </c>
      <c r="E64" s="5">
        <v>15</v>
      </c>
    </row>
    <row r="65" spans="1:5" x14ac:dyDescent="0.2">
      <c r="A65" t="s">
        <v>39</v>
      </c>
      <c r="B65" t="s">
        <v>28</v>
      </c>
      <c r="C65" s="5">
        <v>73</v>
      </c>
      <c r="D65" s="5">
        <v>14</v>
      </c>
      <c r="E65" s="5">
        <v>13</v>
      </c>
    </row>
    <row r="66" spans="1:5" x14ac:dyDescent="0.2">
      <c r="A66" t="s">
        <v>39</v>
      </c>
      <c r="B66" t="s">
        <v>34</v>
      </c>
      <c r="C66" s="5">
        <v>67</v>
      </c>
      <c r="D66" s="5">
        <v>25</v>
      </c>
      <c r="E66" s="5">
        <v>8</v>
      </c>
    </row>
    <row r="67" spans="1:5" x14ac:dyDescent="0.2">
      <c r="A67" t="s">
        <v>39</v>
      </c>
      <c r="B67" t="s">
        <v>23</v>
      </c>
      <c r="C67" s="5">
        <v>67</v>
      </c>
      <c r="D67" s="5">
        <v>22</v>
      </c>
      <c r="E67" s="5">
        <v>11</v>
      </c>
    </row>
    <row r="68" spans="1:5" x14ac:dyDescent="0.2">
      <c r="A68" t="s">
        <v>26</v>
      </c>
      <c r="B68" t="s">
        <v>27</v>
      </c>
      <c r="C68" s="5">
        <v>28</v>
      </c>
      <c r="D68" s="5">
        <v>71</v>
      </c>
      <c r="E68" s="5">
        <v>1</v>
      </c>
    </row>
    <row r="69" spans="1:5" x14ac:dyDescent="0.2">
      <c r="A69" t="s">
        <v>26</v>
      </c>
      <c r="B69" t="s">
        <v>28</v>
      </c>
      <c r="C69" s="5">
        <v>8</v>
      </c>
      <c r="D69" s="5">
        <v>82</v>
      </c>
      <c r="E69" s="5">
        <v>10</v>
      </c>
    </row>
    <row r="70" spans="1:5" x14ac:dyDescent="0.2">
      <c r="A70" t="s">
        <v>26</v>
      </c>
      <c r="B70" t="s">
        <v>23</v>
      </c>
      <c r="C70" s="5">
        <v>27</v>
      </c>
      <c r="D70" s="5">
        <v>72</v>
      </c>
      <c r="E70" s="5">
        <v>1</v>
      </c>
    </row>
    <row r="71" spans="1:5" x14ac:dyDescent="0.2">
      <c r="A71" t="s">
        <v>29</v>
      </c>
      <c r="B71" t="s">
        <v>23</v>
      </c>
      <c r="C71" s="5">
        <v>61</v>
      </c>
      <c r="D71" s="5">
        <v>20</v>
      </c>
      <c r="E71" s="5">
        <v>19</v>
      </c>
    </row>
    <row r="72" spans="1:5" x14ac:dyDescent="0.2">
      <c r="A72" t="s">
        <v>30</v>
      </c>
      <c r="B72" t="s">
        <v>23</v>
      </c>
      <c r="C72" s="5">
        <v>42</v>
      </c>
      <c r="D72" s="5">
        <v>51</v>
      </c>
      <c r="E72" s="5">
        <v>7</v>
      </c>
    </row>
    <row r="73" spans="1:5" x14ac:dyDescent="0.2">
      <c r="A73" t="s">
        <v>31</v>
      </c>
      <c r="B73" t="s">
        <v>27</v>
      </c>
      <c r="C73" s="5">
        <v>41</v>
      </c>
      <c r="D73" s="5">
        <v>45</v>
      </c>
      <c r="E73" s="5">
        <v>15</v>
      </c>
    </row>
    <row r="74" spans="1:5" x14ac:dyDescent="0.2">
      <c r="A74" t="s">
        <v>31</v>
      </c>
      <c r="B74" t="s">
        <v>28</v>
      </c>
      <c r="C74" s="5">
        <v>56</v>
      </c>
      <c r="D74" s="5">
        <v>33</v>
      </c>
      <c r="E74" s="5">
        <v>11</v>
      </c>
    </row>
    <row r="75" spans="1:5" x14ac:dyDescent="0.2">
      <c r="A75" t="s">
        <v>31</v>
      </c>
      <c r="B75" t="s">
        <v>23</v>
      </c>
      <c r="C75" s="5">
        <v>44</v>
      </c>
      <c r="D75" s="5">
        <v>42</v>
      </c>
      <c r="E75" s="5">
        <v>14</v>
      </c>
    </row>
    <row r="76" spans="1:5" x14ac:dyDescent="0.2">
      <c r="A76" t="s">
        <v>32</v>
      </c>
      <c r="B76" t="s">
        <v>23</v>
      </c>
      <c r="C76" s="6" t="s">
        <v>35</v>
      </c>
      <c r="D76" s="6" t="s">
        <v>35</v>
      </c>
      <c r="E76" s="6" t="s">
        <v>35</v>
      </c>
    </row>
    <row r="77" spans="1:5" x14ac:dyDescent="0.2">
      <c r="A77" t="s">
        <v>33</v>
      </c>
      <c r="B77" t="s">
        <v>27</v>
      </c>
      <c r="C77" s="5">
        <v>25</v>
      </c>
      <c r="D77" s="5">
        <v>60</v>
      </c>
      <c r="E77" s="5">
        <v>15</v>
      </c>
    </row>
    <row r="78" spans="1:5" x14ac:dyDescent="0.2">
      <c r="A78" t="s">
        <v>33</v>
      </c>
      <c r="B78" t="s">
        <v>28</v>
      </c>
      <c r="C78" s="5">
        <v>30</v>
      </c>
      <c r="D78" s="5">
        <v>63</v>
      </c>
      <c r="E78" s="5">
        <v>7</v>
      </c>
    </row>
    <row r="79" spans="1:5" x14ac:dyDescent="0.2">
      <c r="A79" t="s">
        <v>33</v>
      </c>
      <c r="B79" t="s">
        <v>34</v>
      </c>
      <c r="C79" s="5">
        <v>7</v>
      </c>
      <c r="D79" s="5">
        <v>88</v>
      </c>
      <c r="E79" s="5">
        <v>5</v>
      </c>
    </row>
    <row r="80" spans="1:5" x14ac:dyDescent="0.2">
      <c r="A80" t="s">
        <v>33</v>
      </c>
      <c r="B80" t="s">
        <v>23</v>
      </c>
      <c r="C80" s="5">
        <v>21</v>
      </c>
      <c r="D80" s="5">
        <v>68</v>
      </c>
      <c r="E80" s="5">
        <v>11</v>
      </c>
    </row>
    <row r="81" spans="1:8" x14ac:dyDescent="0.2">
      <c r="A81" s="7"/>
      <c r="B81" s="7"/>
      <c r="C81" s="7"/>
      <c r="D81" s="7"/>
      <c r="E81" s="7"/>
    </row>
    <row r="82" spans="1:8" x14ac:dyDescent="0.2">
      <c r="A82" s="10" t="s">
        <v>143</v>
      </c>
      <c r="H82" s="12"/>
    </row>
    <row r="83" spans="1:8" x14ac:dyDescent="0.2">
      <c r="A83" s="8" t="s">
        <v>42</v>
      </c>
    </row>
    <row r="84" spans="1:8" x14ac:dyDescent="0.2">
      <c r="A84" s="9" t="s">
        <v>36</v>
      </c>
    </row>
    <row r="86" spans="1:8" ht="15.75" x14ac:dyDescent="0.2">
      <c r="A86" s="3" t="s">
        <v>71</v>
      </c>
    </row>
    <row r="87" spans="1:8" x14ac:dyDescent="0.2">
      <c r="A87" s="4" t="s">
        <v>17</v>
      </c>
    </row>
    <row r="88" spans="1:8" x14ac:dyDescent="0.2">
      <c r="A88" s="4"/>
    </row>
    <row r="89" spans="1:8" ht="15" x14ac:dyDescent="0.2">
      <c r="A89" s="20" t="s">
        <v>18</v>
      </c>
      <c r="B89" s="20" t="s">
        <v>19</v>
      </c>
      <c r="C89" s="20" t="s">
        <v>68</v>
      </c>
      <c r="D89" s="20" t="s">
        <v>69</v>
      </c>
      <c r="E89" s="20" t="s">
        <v>70</v>
      </c>
    </row>
    <row r="90" spans="1:8" x14ac:dyDescent="0.2">
      <c r="A90" t="s">
        <v>38</v>
      </c>
      <c r="B90" t="s">
        <v>23</v>
      </c>
      <c r="C90" s="27">
        <v>86</v>
      </c>
      <c r="D90" s="27">
        <v>2</v>
      </c>
      <c r="E90" s="27">
        <v>12</v>
      </c>
    </row>
    <row r="91" spans="1:8" x14ac:dyDescent="0.2">
      <c r="A91" t="s">
        <v>22</v>
      </c>
      <c r="B91" t="s">
        <v>23</v>
      </c>
      <c r="C91" s="21" t="s">
        <v>35</v>
      </c>
      <c r="D91" s="21" t="s">
        <v>35</v>
      </c>
      <c r="E91" s="21" t="s">
        <v>35</v>
      </c>
    </row>
    <row r="92" spans="1:8" x14ac:dyDescent="0.2">
      <c r="A92" t="s">
        <v>24</v>
      </c>
      <c r="B92" t="s">
        <v>23</v>
      </c>
      <c r="C92" s="21" t="s">
        <v>35</v>
      </c>
      <c r="D92" s="21" t="s">
        <v>35</v>
      </c>
      <c r="E92" s="21" t="s">
        <v>35</v>
      </c>
    </row>
    <row r="93" spans="1:8" x14ac:dyDescent="0.2">
      <c r="A93" t="s">
        <v>25</v>
      </c>
      <c r="B93" t="s">
        <v>23</v>
      </c>
      <c r="C93" s="21" t="s">
        <v>35</v>
      </c>
      <c r="D93" s="21" t="s">
        <v>35</v>
      </c>
      <c r="E93" s="21" t="s">
        <v>35</v>
      </c>
    </row>
    <row r="94" spans="1:8" x14ac:dyDescent="0.2">
      <c r="A94" t="s">
        <v>26</v>
      </c>
      <c r="B94" t="s">
        <v>27</v>
      </c>
      <c r="C94" s="21" t="s">
        <v>35</v>
      </c>
      <c r="D94" s="21" t="s">
        <v>35</v>
      </c>
      <c r="E94" s="21" t="s">
        <v>35</v>
      </c>
    </row>
    <row r="95" spans="1:8" x14ac:dyDescent="0.2">
      <c r="A95" t="s">
        <v>26</v>
      </c>
      <c r="B95" t="s">
        <v>28</v>
      </c>
      <c r="C95" s="21" t="s">
        <v>35</v>
      </c>
      <c r="D95" s="21" t="s">
        <v>35</v>
      </c>
      <c r="E95" s="21" t="s">
        <v>35</v>
      </c>
    </row>
    <row r="96" spans="1:8" x14ac:dyDescent="0.2">
      <c r="A96" t="s">
        <v>26</v>
      </c>
      <c r="B96" t="s">
        <v>23</v>
      </c>
      <c r="C96" s="21" t="s">
        <v>35</v>
      </c>
      <c r="D96" s="21" t="s">
        <v>35</v>
      </c>
      <c r="E96" s="21" t="s">
        <v>35</v>
      </c>
    </row>
    <row r="97" spans="1:5" x14ac:dyDescent="0.2">
      <c r="A97" t="s">
        <v>29</v>
      </c>
      <c r="B97" t="s">
        <v>23</v>
      </c>
      <c r="C97" s="27">
        <v>86</v>
      </c>
      <c r="D97" s="27">
        <v>4</v>
      </c>
      <c r="E97" s="27">
        <v>11</v>
      </c>
    </row>
    <row r="98" spans="1:5" x14ac:dyDescent="0.2">
      <c r="A98" t="s">
        <v>30</v>
      </c>
      <c r="B98" t="s">
        <v>23</v>
      </c>
      <c r="C98" s="27">
        <v>88</v>
      </c>
      <c r="D98" s="27">
        <v>3</v>
      </c>
      <c r="E98" s="27">
        <v>9</v>
      </c>
    </row>
    <row r="99" spans="1:5" x14ac:dyDescent="0.2">
      <c r="A99" t="s">
        <v>31</v>
      </c>
      <c r="B99" t="s">
        <v>27</v>
      </c>
      <c r="C99" s="27">
        <v>83</v>
      </c>
      <c r="D99" s="27">
        <v>5</v>
      </c>
      <c r="E99" s="27">
        <v>11</v>
      </c>
    </row>
    <row r="100" spans="1:5" x14ac:dyDescent="0.2">
      <c r="A100" t="s">
        <v>31</v>
      </c>
      <c r="B100" t="s">
        <v>28</v>
      </c>
      <c r="C100" s="21" t="s">
        <v>35</v>
      </c>
      <c r="D100" s="21" t="s">
        <v>35</v>
      </c>
      <c r="E100" s="21" t="s">
        <v>35</v>
      </c>
    </row>
    <row r="101" spans="1:5" x14ac:dyDescent="0.2">
      <c r="A101" t="s">
        <v>31</v>
      </c>
      <c r="B101" t="s">
        <v>23</v>
      </c>
      <c r="C101" s="27">
        <v>91</v>
      </c>
      <c r="D101" s="27">
        <v>3</v>
      </c>
      <c r="E101" s="27">
        <v>6</v>
      </c>
    </row>
    <row r="102" spans="1:5" x14ac:dyDescent="0.2">
      <c r="A102" t="s">
        <v>32</v>
      </c>
      <c r="B102" t="s">
        <v>23</v>
      </c>
      <c r="C102" s="27">
        <v>75</v>
      </c>
      <c r="D102" s="27">
        <v>25</v>
      </c>
      <c r="E102" s="21" t="s">
        <v>35</v>
      </c>
    </row>
    <row r="103" spans="1:5" x14ac:dyDescent="0.2">
      <c r="A103" t="s">
        <v>33</v>
      </c>
      <c r="B103" t="s">
        <v>27</v>
      </c>
      <c r="C103" s="21" t="s">
        <v>35</v>
      </c>
      <c r="D103" s="21" t="s">
        <v>35</v>
      </c>
      <c r="E103" s="21" t="s">
        <v>35</v>
      </c>
    </row>
    <row r="104" spans="1:5" x14ac:dyDescent="0.2">
      <c r="A104" t="s">
        <v>33</v>
      </c>
      <c r="B104" t="s">
        <v>28</v>
      </c>
      <c r="C104" s="21" t="s">
        <v>35</v>
      </c>
      <c r="D104" s="21" t="s">
        <v>35</v>
      </c>
      <c r="E104" s="21" t="s">
        <v>35</v>
      </c>
    </row>
    <row r="105" spans="1:5" x14ac:dyDescent="0.2">
      <c r="A105" t="s">
        <v>33</v>
      </c>
      <c r="B105" t="s">
        <v>34</v>
      </c>
      <c r="C105" s="21" t="s">
        <v>35</v>
      </c>
      <c r="D105" s="21" t="s">
        <v>35</v>
      </c>
      <c r="E105" s="21" t="s">
        <v>35</v>
      </c>
    </row>
    <row r="106" spans="1:5" x14ac:dyDescent="0.2">
      <c r="A106" t="s">
        <v>33</v>
      </c>
      <c r="B106" t="s">
        <v>23</v>
      </c>
      <c r="C106" s="27">
        <v>56</v>
      </c>
      <c r="D106" s="27">
        <v>42</v>
      </c>
      <c r="E106" s="27">
        <v>2</v>
      </c>
    </row>
    <row r="107" spans="1:5" x14ac:dyDescent="0.2">
      <c r="A107" s="22"/>
      <c r="B107" s="22"/>
      <c r="C107" s="22"/>
      <c r="D107" s="22"/>
      <c r="E107" s="22"/>
    </row>
    <row r="108" spans="1:5" x14ac:dyDescent="0.2">
      <c r="A108" s="10" t="s">
        <v>173</v>
      </c>
    </row>
    <row r="109" spans="1:5" x14ac:dyDescent="0.2">
      <c r="A109" s="23" t="s">
        <v>41</v>
      </c>
    </row>
    <row r="110" spans="1:5" x14ac:dyDescent="0.2">
      <c r="A110" s="24" t="s">
        <v>36</v>
      </c>
    </row>
    <row r="112" spans="1:5" ht="15.75" x14ac:dyDescent="0.2">
      <c r="A112" s="3" t="s">
        <v>72</v>
      </c>
    </row>
    <row r="113" spans="1:11" x14ac:dyDescent="0.2">
      <c r="A113" s="4" t="s">
        <v>17</v>
      </c>
    </row>
    <row r="115" spans="1:11" ht="12.75" customHeight="1" x14ac:dyDescent="0.2">
      <c r="A115" s="49" t="s">
        <v>18</v>
      </c>
      <c r="B115" s="49" t="s">
        <v>19</v>
      </c>
      <c r="C115" s="49" t="s">
        <v>73</v>
      </c>
      <c r="D115" s="49" t="s">
        <v>73</v>
      </c>
      <c r="E115" s="49" t="s">
        <v>73</v>
      </c>
      <c r="F115" s="49" t="s">
        <v>74</v>
      </c>
      <c r="G115" s="49" t="s">
        <v>74</v>
      </c>
      <c r="H115" s="49" t="s">
        <v>74</v>
      </c>
      <c r="I115" s="49" t="s">
        <v>186</v>
      </c>
      <c r="J115" s="49" t="s">
        <v>56</v>
      </c>
      <c r="K115" s="49" t="s">
        <v>56</v>
      </c>
    </row>
    <row r="116" spans="1:11" ht="15" x14ac:dyDescent="0.2">
      <c r="A116" s="49" t="s">
        <v>18</v>
      </c>
      <c r="B116" s="49" t="s">
        <v>19</v>
      </c>
      <c r="C116" s="1" t="s">
        <v>68</v>
      </c>
      <c r="D116" s="1" t="s">
        <v>69</v>
      </c>
      <c r="E116" s="1" t="s">
        <v>70</v>
      </c>
      <c r="F116" s="1" t="s">
        <v>75</v>
      </c>
      <c r="G116" s="1" t="s">
        <v>76</v>
      </c>
      <c r="H116" s="1" t="s">
        <v>77</v>
      </c>
      <c r="I116" s="1" t="s">
        <v>78</v>
      </c>
      <c r="J116" s="1" t="s">
        <v>79</v>
      </c>
      <c r="K116" s="1" t="s">
        <v>80</v>
      </c>
    </row>
    <row r="117" spans="1:11" s="25" customFormat="1" x14ac:dyDescent="0.2">
      <c r="A117" s="25" t="s">
        <v>38</v>
      </c>
      <c r="B117" s="25" t="s">
        <v>23</v>
      </c>
      <c r="C117" s="26">
        <v>88</v>
      </c>
      <c r="D117" s="26">
        <v>1</v>
      </c>
      <c r="E117" s="26">
        <v>12</v>
      </c>
      <c r="F117" s="26">
        <v>16</v>
      </c>
      <c r="G117" s="26">
        <v>72</v>
      </c>
      <c r="H117" s="26">
        <v>11</v>
      </c>
      <c r="I117" s="26">
        <v>90</v>
      </c>
      <c r="J117" s="26">
        <v>9</v>
      </c>
      <c r="K117" s="26">
        <v>1</v>
      </c>
    </row>
    <row r="118" spans="1:11" s="25" customFormat="1" x14ac:dyDescent="0.2">
      <c r="A118" s="25" t="s">
        <v>22</v>
      </c>
      <c r="B118" s="25" t="s">
        <v>23</v>
      </c>
      <c r="C118" s="26">
        <v>77</v>
      </c>
      <c r="D118" s="26">
        <v>1</v>
      </c>
      <c r="E118" s="26">
        <v>22</v>
      </c>
      <c r="F118" s="26">
        <v>42</v>
      </c>
      <c r="G118" s="26">
        <v>36</v>
      </c>
      <c r="H118" s="26">
        <v>21</v>
      </c>
      <c r="I118" s="26">
        <v>62</v>
      </c>
      <c r="J118" s="26">
        <v>18</v>
      </c>
      <c r="K118" s="26">
        <v>20</v>
      </c>
    </row>
    <row r="119" spans="1:11" s="25" customFormat="1" x14ac:dyDescent="0.2">
      <c r="A119" s="25" t="s">
        <v>24</v>
      </c>
      <c r="B119" s="25" t="s">
        <v>23</v>
      </c>
      <c r="C119" s="26">
        <v>86</v>
      </c>
      <c r="D119" s="26">
        <v>1</v>
      </c>
      <c r="E119" s="26">
        <v>13</v>
      </c>
      <c r="F119" s="26">
        <v>25</v>
      </c>
      <c r="G119" s="26">
        <v>68</v>
      </c>
      <c r="H119" s="26">
        <v>8</v>
      </c>
      <c r="I119" s="26">
        <v>71</v>
      </c>
      <c r="J119" s="26">
        <v>26</v>
      </c>
      <c r="K119" s="26">
        <v>3</v>
      </c>
    </row>
    <row r="120" spans="1:11" s="25" customFormat="1" x14ac:dyDescent="0.2">
      <c r="A120" s="25" t="s">
        <v>25</v>
      </c>
      <c r="B120" s="25" t="s">
        <v>23</v>
      </c>
      <c r="C120" s="26">
        <v>90</v>
      </c>
      <c r="D120" s="26">
        <v>2</v>
      </c>
      <c r="E120" s="26">
        <v>8</v>
      </c>
      <c r="F120" s="26">
        <v>16</v>
      </c>
      <c r="G120" s="26">
        <v>84</v>
      </c>
      <c r="H120" s="26">
        <v>0</v>
      </c>
      <c r="I120" s="26">
        <v>82</v>
      </c>
      <c r="J120" s="26">
        <v>18</v>
      </c>
      <c r="K120" s="26">
        <v>0</v>
      </c>
    </row>
    <row r="121" spans="1:11" s="25" customFormat="1" x14ac:dyDescent="0.2">
      <c r="A121" s="25" t="s">
        <v>39</v>
      </c>
      <c r="B121" s="25" t="s">
        <v>27</v>
      </c>
      <c r="C121" s="26">
        <v>82</v>
      </c>
      <c r="D121" s="26">
        <v>2</v>
      </c>
      <c r="E121" s="26">
        <v>16</v>
      </c>
      <c r="F121" s="26">
        <v>58</v>
      </c>
      <c r="G121" s="26">
        <v>25</v>
      </c>
      <c r="H121" s="26">
        <v>17</v>
      </c>
      <c r="I121" s="26">
        <v>76</v>
      </c>
      <c r="J121" s="26">
        <v>16</v>
      </c>
      <c r="K121" s="26">
        <v>8</v>
      </c>
    </row>
    <row r="122" spans="1:11" s="25" customFormat="1" x14ac:dyDescent="0.2">
      <c r="A122" s="25" t="s">
        <v>39</v>
      </c>
      <c r="B122" s="25" t="s">
        <v>28</v>
      </c>
      <c r="C122" s="26">
        <v>84</v>
      </c>
      <c r="D122" s="26">
        <v>5</v>
      </c>
      <c r="E122" s="26">
        <v>11</v>
      </c>
      <c r="F122" s="26">
        <v>47</v>
      </c>
      <c r="G122" s="26">
        <v>36</v>
      </c>
      <c r="H122" s="26">
        <v>17</v>
      </c>
      <c r="I122" s="26">
        <v>91</v>
      </c>
      <c r="J122" s="26">
        <v>8</v>
      </c>
      <c r="K122" s="26">
        <v>1</v>
      </c>
    </row>
    <row r="123" spans="1:11" s="25" customFormat="1" x14ac:dyDescent="0.2">
      <c r="A123" s="25" t="s">
        <v>39</v>
      </c>
      <c r="B123" s="25" t="s">
        <v>34</v>
      </c>
      <c r="C123" s="26">
        <v>85</v>
      </c>
      <c r="D123" s="26">
        <v>6</v>
      </c>
      <c r="E123" s="26">
        <v>9</v>
      </c>
      <c r="F123" s="26">
        <v>21</v>
      </c>
      <c r="G123" s="26">
        <v>70</v>
      </c>
      <c r="H123" s="26">
        <v>10</v>
      </c>
      <c r="I123" s="26">
        <v>95</v>
      </c>
      <c r="J123" s="26">
        <v>2</v>
      </c>
      <c r="K123" s="26">
        <v>3</v>
      </c>
    </row>
    <row r="124" spans="1:11" s="25" customFormat="1" x14ac:dyDescent="0.2">
      <c r="A124" s="25" t="s">
        <v>39</v>
      </c>
      <c r="B124" s="25" t="s">
        <v>23</v>
      </c>
      <c r="C124" s="26">
        <v>84</v>
      </c>
      <c r="D124" s="26">
        <v>4</v>
      </c>
      <c r="E124" s="26">
        <v>12</v>
      </c>
      <c r="F124" s="26">
        <v>40</v>
      </c>
      <c r="G124" s="26">
        <v>47</v>
      </c>
      <c r="H124" s="26">
        <v>14</v>
      </c>
      <c r="I124" s="26">
        <v>87</v>
      </c>
      <c r="J124" s="26">
        <v>8</v>
      </c>
      <c r="K124" s="26">
        <v>4</v>
      </c>
    </row>
    <row r="125" spans="1:11" s="25" customFormat="1" x14ac:dyDescent="0.2">
      <c r="A125" s="25" t="s">
        <v>26</v>
      </c>
      <c r="B125" s="25" t="s">
        <v>27</v>
      </c>
      <c r="C125" s="26">
        <v>81</v>
      </c>
      <c r="D125" s="26">
        <v>10</v>
      </c>
      <c r="E125" s="26">
        <v>9</v>
      </c>
      <c r="F125" s="26">
        <v>27</v>
      </c>
      <c r="G125" s="26">
        <v>70</v>
      </c>
      <c r="H125" s="26">
        <v>3</v>
      </c>
      <c r="I125" s="26">
        <v>86</v>
      </c>
      <c r="J125" s="26">
        <v>13</v>
      </c>
      <c r="K125" s="26">
        <v>0</v>
      </c>
    </row>
    <row r="126" spans="1:11" s="25" customFormat="1" x14ac:dyDescent="0.2">
      <c r="A126" s="25" t="s">
        <v>26</v>
      </c>
      <c r="B126" s="25" t="s">
        <v>28</v>
      </c>
      <c r="C126" s="26">
        <v>84</v>
      </c>
      <c r="D126" s="26">
        <v>2</v>
      </c>
      <c r="E126" s="26">
        <v>13</v>
      </c>
      <c r="F126" s="26">
        <v>26</v>
      </c>
      <c r="G126" s="26">
        <v>63</v>
      </c>
      <c r="H126" s="26">
        <v>10</v>
      </c>
      <c r="I126" s="26">
        <v>73</v>
      </c>
      <c r="J126" s="26">
        <v>26</v>
      </c>
      <c r="K126" s="26">
        <v>0</v>
      </c>
    </row>
    <row r="127" spans="1:11" s="25" customFormat="1" x14ac:dyDescent="0.2">
      <c r="A127" s="25" t="s">
        <v>26</v>
      </c>
      <c r="B127" s="25" t="s">
        <v>23</v>
      </c>
      <c r="C127" s="26">
        <v>81</v>
      </c>
      <c r="D127" s="26">
        <v>10</v>
      </c>
      <c r="E127" s="26">
        <v>9</v>
      </c>
      <c r="F127" s="26">
        <v>27</v>
      </c>
      <c r="G127" s="26">
        <v>70</v>
      </c>
      <c r="H127" s="26">
        <v>3</v>
      </c>
      <c r="I127" s="26">
        <v>86</v>
      </c>
      <c r="J127" s="26">
        <v>14</v>
      </c>
      <c r="K127" s="26">
        <v>0</v>
      </c>
    </row>
    <row r="128" spans="1:11" s="25" customFormat="1" x14ac:dyDescent="0.2">
      <c r="A128" s="25" t="s">
        <v>29</v>
      </c>
      <c r="B128" s="25" t="s">
        <v>23</v>
      </c>
      <c r="C128" s="26">
        <v>88</v>
      </c>
      <c r="D128" s="26">
        <v>3</v>
      </c>
      <c r="E128" s="26">
        <v>9</v>
      </c>
      <c r="F128" s="26">
        <v>25</v>
      </c>
      <c r="G128" s="26">
        <v>68</v>
      </c>
      <c r="H128" s="26">
        <v>8</v>
      </c>
      <c r="I128" s="26">
        <v>90</v>
      </c>
      <c r="J128" s="26">
        <v>7</v>
      </c>
      <c r="K128" s="26">
        <v>3</v>
      </c>
    </row>
    <row r="129" spans="1:11" s="25" customFormat="1" x14ac:dyDescent="0.2">
      <c r="A129" s="25" t="s">
        <v>30</v>
      </c>
      <c r="B129" s="25" t="s">
        <v>23</v>
      </c>
      <c r="C129" s="26">
        <v>92</v>
      </c>
      <c r="D129" s="26">
        <v>2</v>
      </c>
      <c r="E129" s="26">
        <v>7</v>
      </c>
      <c r="F129" s="26">
        <v>73</v>
      </c>
      <c r="G129" s="26">
        <v>23</v>
      </c>
      <c r="H129" s="26">
        <v>4</v>
      </c>
      <c r="I129" s="26">
        <v>59</v>
      </c>
      <c r="J129" s="26">
        <v>40</v>
      </c>
      <c r="K129" s="26">
        <v>1</v>
      </c>
    </row>
    <row r="130" spans="1:11" s="25" customFormat="1" x14ac:dyDescent="0.2">
      <c r="A130" s="25" t="s">
        <v>31</v>
      </c>
      <c r="B130" s="25" t="s">
        <v>27</v>
      </c>
      <c r="C130" s="26">
        <v>79</v>
      </c>
      <c r="D130" s="26">
        <v>3</v>
      </c>
      <c r="E130" s="26">
        <v>18</v>
      </c>
      <c r="F130" s="26">
        <v>26</v>
      </c>
      <c r="G130" s="26">
        <v>60</v>
      </c>
      <c r="H130" s="26">
        <v>14</v>
      </c>
      <c r="I130" s="26">
        <v>88</v>
      </c>
      <c r="J130" s="26">
        <v>7</v>
      </c>
      <c r="K130" s="26">
        <v>5</v>
      </c>
    </row>
    <row r="131" spans="1:11" s="25" customFormat="1" x14ac:dyDescent="0.2">
      <c r="A131" s="25" t="s">
        <v>31</v>
      </c>
      <c r="B131" s="25" t="s">
        <v>28</v>
      </c>
      <c r="C131" s="26">
        <v>83</v>
      </c>
      <c r="D131" s="26">
        <v>3</v>
      </c>
      <c r="E131" s="26">
        <v>13</v>
      </c>
      <c r="F131" s="26">
        <v>20</v>
      </c>
      <c r="G131" s="26">
        <v>75</v>
      </c>
      <c r="H131" s="26">
        <v>5</v>
      </c>
      <c r="I131" s="26">
        <v>84</v>
      </c>
      <c r="J131" s="26">
        <v>13</v>
      </c>
      <c r="K131" s="26">
        <v>3</v>
      </c>
    </row>
    <row r="132" spans="1:11" s="25" customFormat="1" x14ac:dyDescent="0.2">
      <c r="A132" s="25" t="s">
        <v>31</v>
      </c>
      <c r="B132" s="25" t="s">
        <v>23</v>
      </c>
      <c r="C132" s="26">
        <v>80</v>
      </c>
      <c r="D132" s="26">
        <v>3</v>
      </c>
      <c r="E132" s="26">
        <v>17</v>
      </c>
      <c r="F132" s="26">
        <v>25</v>
      </c>
      <c r="G132" s="26">
        <v>63</v>
      </c>
      <c r="H132" s="26">
        <v>12</v>
      </c>
      <c r="I132" s="26">
        <v>87</v>
      </c>
      <c r="J132" s="26">
        <v>8</v>
      </c>
      <c r="K132" s="26">
        <v>5</v>
      </c>
    </row>
    <row r="133" spans="1:11" s="25" customFormat="1" x14ac:dyDescent="0.2">
      <c r="A133" s="25" t="s">
        <v>32</v>
      </c>
      <c r="B133" s="25" t="s">
        <v>23</v>
      </c>
      <c r="C133" s="26">
        <v>82</v>
      </c>
      <c r="D133" s="26">
        <v>18</v>
      </c>
      <c r="E133" s="26">
        <v>0</v>
      </c>
      <c r="F133" s="26" t="s">
        <v>35</v>
      </c>
      <c r="G133" s="26">
        <v>72</v>
      </c>
      <c r="H133" s="26" t="s">
        <v>35</v>
      </c>
      <c r="I133" s="26">
        <v>100</v>
      </c>
      <c r="J133" s="26">
        <v>0</v>
      </c>
      <c r="K133" s="26">
        <v>0</v>
      </c>
    </row>
    <row r="134" spans="1:11" s="25" customFormat="1" x14ac:dyDescent="0.2">
      <c r="A134" s="25" t="s">
        <v>33</v>
      </c>
      <c r="B134" s="25" t="s">
        <v>27</v>
      </c>
      <c r="C134" s="26">
        <v>74</v>
      </c>
      <c r="D134" s="26">
        <v>3</v>
      </c>
      <c r="E134" s="26">
        <v>23</v>
      </c>
      <c r="F134" s="26">
        <v>35</v>
      </c>
      <c r="G134" s="26">
        <v>53</v>
      </c>
      <c r="H134" s="26">
        <v>12</v>
      </c>
      <c r="I134" s="26">
        <v>71</v>
      </c>
      <c r="J134" s="26">
        <v>26</v>
      </c>
      <c r="K134" s="26">
        <v>3</v>
      </c>
    </row>
    <row r="135" spans="1:11" s="25" customFormat="1" x14ac:dyDescent="0.2">
      <c r="A135" s="25" t="s">
        <v>33</v>
      </c>
      <c r="B135" s="25" t="s">
        <v>28</v>
      </c>
      <c r="C135" s="26">
        <v>79</v>
      </c>
      <c r="D135" s="26">
        <v>12</v>
      </c>
      <c r="E135" s="26">
        <v>9</v>
      </c>
      <c r="F135" s="26">
        <v>40</v>
      </c>
      <c r="G135" s="26">
        <v>50</v>
      </c>
      <c r="H135" s="26">
        <v>10</v>
      </c>
      <c r="I135" s="26">
        <v>62</v>
      </c>
      <c r="J135" s="26">
        <v>38</v>
      </c>
      <c r="K135" s="26">
        <v>0</v>
      </c>
    </row>
    <row r="136" spans="1:11" s="25" customFormat="1" x14ac:dyDescent="0.2">
      <c r="A136" s="25" t="s">
        <v>33</v>
      </c>
      <c r="B136" s="25" t="s">
        <v>34</v>
      </c>
      <c r="C136" s="26">
        <v>86</v>
      </c>
      <c r="D136" s="26" t="s">
        <v>35</v>
      </c>
      <c r="E136" s="26" t="s">
        <v>35</v>
      </c>
      <c r="F136" s="26">
        <v>12</v>
      </c>
      <c r="G136" s="26">
        <v>85</v>
      </c>
      <c r="H136" s="26">
        <v>3</v>
      </c>
      <c r="I136" s="26">
        <v>98</v>
      </c>
      <c r="J136" s="26" t="s">
        <v>35</v>
      </c>
      <c r="K136" s="26" t="s">
        <v>35</v>
      </c>
    </row>
    <row r="137" spans="1:11" s="25" customFormat="1" x14ac:dyDescent="0.2">
      <c r="A137" s="25" t="s">
        <v>33</v>
      </c>
      <c r="B137" s="25" t="s">
        <v>23</v>
      </c>
      <c r="C137" s="26">
        <v>78</v>
      </c>
      <c r="D137" s="26">
        <v>4</v>
      </c>
      <c r="E137" s="26">
        <v>18</v>
      </c>
      <c r="F137" s="26">
        <v>30</v>
      </c>
      <c r="G137" s="26">
        <v>61</v>
      </c>
      <c r="H137" s="26">
        <v>10</v>
      </c>
      <c r="I137" s="26">
        <v>77</v>
      </c>
      <c r="J137" s="26">
        <v>22</v>
      </c>
      <c r="K137" s="26">
        <v>2</v>
      </c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">
      <c r="A139" s="10" t="s">
        <v>144</v>
      </c>
      <c r="H139" s="12"/>
    </row>
    <row r="140" spans="1:11" x14ac:dyDescent="0.2">
      <c r="A140" s="8" t="s">
        <v>40</v>
      </c>
    </row>
    <row r="141" spans="1:11" x14ac:dyDescent="0.2">
      <c r="A141" s="9" t="s">
        <v>36</v>
      </c>
    </row>
    <row r="143" spans="1:11" ht="15.75" x14ac:dyDescent="0.2">
      <c r="A143" s="3" t="s">
        <v>81</v>
      </c>
    </row>
    <row r="144" spans="1:11" x14ac:dyDescent="0.2">
      <c r="A144" s="4" t="s">
        <v>17</v>
      </c>
    </row>
    <row r="146" spans="1:11" ht="12.75" customHeight="1" x14ac:dyDescent="0.2">
      <c r="A146" s="49" t="s">
        <v>18</v>
      </c>
      <c r="B146" s="49" t="s">
        <v>19</v>
      </c>
      <c r="C146" s="49" t="s">
        <v>82</v>
      </c>
      <c r="D146" s="49" t="s">
        <v>82</v>
      </c>
      <c r="E146" s="49" t="s">
        <v>82</v>
      </c>
      <c r="F146" s="49" t="s">
        <v>83</v>
      </c>
      <c r="G146" s="49" t="s">
        <v>83</v>
      </c>
      <c r="H146" s="49" t="s">
        <v>83</v>
      </c>
      <c r="I146" s="49" t="s">
        <v>187</v>
      </c>
      <c r="J146" s="49" t="s">
        <v>84</v>
      </c>
      <c r="K146" s="49" t="s">
        <v>84</v>
      </c>
    </row>
    <row r="147" spans="1:11" ht="15" x14ac:dyDescent="0.2">
      <c r="A147" s="49" t="s">
        <v>18</v>
      </c>
      <c r="B147" s="49" t="s">
        <v>19</v>
      </c>
      <c r="C147" s="1" t="s">
        <v>68</v>
      </c>
      <c r="D147" s="1" t="s">
        <v>69</v>
      </c>
      <c r="E147" s="1" t="s">
        <v>70</v>
      </c>
      <c r="F147" s="1" t="s">
        <v>75</v>
      </c>
      <c r="G147" s="1" t="s">
        <v>76</v>
      </c>
      <c r="H147" s="1" t="s">
        <v>77</v>
      </c>
      <c r="I147" s="1" t="s">
        <v>78</v>
      </c>
      <c r="J147" s="1" t="s">
        <v>79</v>
      </c>
      <c r="K147" s="1" t="s">
        <v>80</v>
      </c>
    </row>
    <row r="148" spans="1:11" x14ac:dyDescent="0.2">
      <c r="A148" t="s">
        <v>38</v>
      </c>
      <c r="B148" t="s">
        <v>23</v>
      </c>
      <c r="C148" s="5">
        <v>88</v>
      </c>
      <c r="D148" s="5">
        <v>1</v>
      </c>
      <c r="E148" s="5">
        <v>12</v>
      </c>
      <c r="F148" s="5">
        <v>16</v>
      </c>
      <c r="G148" s="5">
        <v>72</v>
      </c>
      <c r="H148" s="5">
        <v>11</v>
      </c>
      <c r="I148" s="5">
        <v>90</v>
      </c>
      <c r="J148" s="5">
        <v>9</v>
      </c>
      <c r="K148" s="5">
        <v>1</v>
      </c>
    </row>
    <row r="149" spans="1:11" x14ac:dyDescent="0.2">
      <c r="A149" t="s">
        <v>22</v>
      </c>
      <c r="B149" t="s">
        <v>23</v>
      </c>
      <c r="C149" s="6" t="s">
        <v>35</v>
      </c>
      <c r="D149" s="6" t="s">
        <v>35</v>
      </c>
      <c r="E149" s="6" t="s">
        <v>35</v>
      </c>
      <c r="F149" s="6" t="s">
        <v>35</v>
      </c>
      <c r="G149" s="6" t="s">
        <v>35</v>
      </c>
      <c r="H149" s="6" t="s">
        <v>35</v>
      </c>
      <c r="I149" s="6" t="s">
        <v>35</v>
      </c>
      <c r="J149" s="6" t="s">
        <v>35</v>
      </c>
      <c r="K149" s="6" t="s">
        <v>35</v>
      </c>
    </row>
    <row r="150" spans="1:11" x14ac:dyDescent="0.2">
      <c r="A150" t="s">
        <v>24</v>
      </c>
      <c r="B150" t="s">
        <v>23</v>
      </c>
      <c r="C150" s="6" t="s">
        <v>35</v>
      </c>
      <c r="D150" s="6" t="s">
        <v>35</v>
      </c>
      <c r="E150" s="6" t="s">
        <v>35</v>
      </c>
      <c r="F150" s="6" t="s">
        <v>35</v>
      </c>
      <c r="G150" s="6" t="s">
        <v>35</v>
      </c>
      <c r="H150" s="6" t="s">
        <v>35</v>
      </c>
      <c r="I150" s="6" t="s">
        <v>35</v>
      </c>
      <c r="J150" s="6" t="s">
        <v>35</v>
      </c>
      <c r="K150" s="6" t="s">
        <v>35</v>
      </c>
    </row>
    <row r="151" spans="1:11" x14ac:dyDescent="0.2">
      <c r="A151" t="s">
        <v>25</v>
      </c>
      <c r="B151" t="s">
        <v>23</v>
      </c>
      <c r="C151" s="6" t="s">
        <v>35</v>
      </c>
      <c r="D151" s="6" t="s">
        <v>35</v>
      </c>
      <c r="E151" s="6" t="s">
        <v>35</v>
      </c>
      <c r="F151" s="6" t="s">
        <v>35</v>
      </c>
      <c r="G151" s="6" t="s">
        <v>35</v>
      </c>
      <c r="H151" s="6" t="s">
        <v>35</v>
      </c>
      <c r="I151" s="6" t="s">
        <v>35</v>
      </c>
      <c r="J151" s="6" t="s">
        <v>35</v>
      </c>
      <c r="K151" s="6" t="s">
        <v>35</v>
      </c>
    </row>
    <row r="152" spans="1:11" x14ac:dyDescent="0.2">
      <c r="A152" t="s">
        <v>26</v>
      </c>
      <c r="B152" t="s">
        <v>27</v>
      </c>
      <c r="C152" s="6" t="s">
        <v>35</v>
      </c>
      <c r="D152" s="6" t="s">
        <v>35</v>
      </c>
      <c r="E152" s="6" t="s">
        <v>35</v>
      </c>
      <c r="F152" s="6" t="s">
        <v>35</v>
      </c>
      <c r="G152" s="6" t="s">
        <v>35</v>
      </c>
      <c r="H152" s="6" t="s">
        <v>35</v>
      </c>
      <c r="I152" s="6" t="s">
        <v>35</v>
      </c>
      <c r="J152" s="6" t="s">
        <v>35</v>
      </c>
      <c r="K152" s="6" t="s">
        <v>35</v>
      </c>
    </row>
    <row r="153" spans="1:11" x14ac:dyDescent="0.2">
      <c r="A153" t="s">
        <v>26</v>
      </c>
      <c r="B153" t="s">
        <v>28</v>
      </c>
      <c r="C153" s="6" t="s">
        <v>35</v>
      </c>
      <c r="D153" s="6" t="s">
        <v>35</v>
      </c>
      <c r="E153" s="6" t="s">
        <v>35</v>
      </c>
      <c r="F153" s="6" t="s">
        <v>35</v>
      </c>
      <c r="G153" s="6" t="s">
        <v>35</v>
      </c>
      <c r="H153" s="6" t="s">
        <v>35</v>
      </c>
      <c r="I153" s="6" t="s">
        <v>35</v>
      </c>
      <c r="J153" s="6" t="s">
        <v>35</v>
      </c>
      <c r="K153" s="6" t="s">
        <v>35</v>
      </c>
    </row>
    <row r="154" spans="1:11" x14ac:dyDescent="0.2">
      <c r="A154" t="s">
        <v>26</v>
      </c>
      <c r="B154" t="s">
        <v>23</v>
      </c>
      <c r="C154" s="6" t="s">
        <v>35</v>
      </c>
      <c r="D154" s="6" t="s">
        <v>35</v>
      </c>
      <c r="E154" s="6" t="s">
        <v>35</v>
      </c>
      <c r="F154" s="6" t="s">
        <v>35</v>
      </c>
      <c r="G154" s="6" t="s">
        <v>35</v>
      </c>
      <c r="H154" s="6" t="s">
        <v>35</v>
      </c>
      <c r="I154" s="6" t="s">
        <v>35</v>
      </c>
      <c r="J154" s="6" t="s">
        <v>35</v>
      </c>
      <c r="K154" s="6" t="s">
        <v>35</v>
      </c>
    </row>
    <row r="155" spans="1:11" x14ac:dyDescent="0.2">
      <c r="A155" t="s">
        <v>29</v>
      </c>
      <c r="B155" t="s">
        <v>23</v>
      </c>
      <c r="C155" s="5">
        <v>86</v>
      </c>
      <c r="D155" s="5">
        <v>4</v>
      </c>
      <c r="E155" s="5">
        <v>10</v>
      </c>
      <c r="F155" s="5">
        <v>17</v>
      </c>
      <c r="G155" s="5">
        <v>75</v>
      </c>
      <c r="H155" s="5">
        <v>8</v>
      </c>
      <c r="I155" s="5">
        <v>91</v>
      </c>
      <c r="J155" s="5">
        <v>6</v>
      </c>
      <c r="K155" s="5">
        <v>3</v>
      </c>
    </row>
    <row r="156" spans="1:11" x14ac:dyDescent="0.2">
      <c r="A156" t="s">
        <v>30</v>
      </c>
      <c r="B156" t="s">
        <v>23</v>
      </c>
      <c r="C156" s="5">
        <v>89</v>
      </c>
      <c r="D156" s="5">
        <v>2</v>
      </c>
      <c r="E156" s="5">
        <v>9</v>
      </c>
      <c r="F156" s="5">
        <v>64</v>
      </c>
      <c r="G156" s="5">
        <v>32</v>
      </c>
      <c r="H156" s="5">
        <v>4</v>
      </c>
      <c r="I156" s="5">
        <v>62</v>
      </c>
      <c r="J156" s="5">
        <v>37</v>
      </c>
      <c r="K156" s="5">
        <v>0</v>
      </c>
    </row>
    <row r="157" spans="1:11" x14ac:dyDescent="0.2">
      <c r="A157" t="s">
        <v>31</v>
      </c>
      <c r="B157" t="s">
        <v>27</v>
      </c>
      <c r="C157" s="5">
        <v>89</v>
      </c>
      <c r="D157" s="6" t="s">
        <v>35</v>
      </c>
      <c r="E157" s="5">
        <v>11</v>
      </c>
      <c r="F157" s="5">
        <v>82</v>
      </c>
      <c r="G157" s="5">
        <v>17</v>
      </c>
      <c r="H157" s="6" t="s">
        <v>35</v>
      </c>
      <c r="I157" s="5">
        <v>66</v>
      </c>
      <c r="J157" s="5">
        <v>34</v>
      </c>
      <c r="K157" s="6" t="s">
        <v>35</v>
      </c>
    </row>
    <row r="158" spans="1:11" x14ac:dyDescent="0.2">
      <c r="A158" t="s">
        <v>31</v>
      </c>
      <c r="B158" t="s">
        <v>28</v>
      </c>
      <c r="C158" s="6" t="s">
        <v>35</v>
      </c>
      <c r="D158" s="6" t="s">
        <v>35</v>
      </c>
      <c r="E158" s="6" t="s">
        <v>35</v>
      </c>
      <c r="F158" s="5">
        <v>9</v>
      </c>
      <c r="G158" s="5">
        <v>90</v>
      </c>
      <c r="H158" s="6" t="s">
        <v>35</v>
      </c>
      <c r="I158" s="5">
        <v>93</v>
      </c>
      <c r="J158" s="5">
        <v>7</v>
      </c>
      <c r="K158" s="6" t="s">
        <v>35</v>
      </c>
    </row>
    <row r="159" spans="1:11" x14ac:dyDescent="0.2">
      <c r="A159" t="s">
        <v>31</v>
      </c>
      <c r="B159" t="s">
        <v>23</v>
      </c>
      <c r="C159" s="5">
        <v>94</v>
      </c>
      <c r="D159" s="6" t="s">
        <v>35</v>
      </c>
      <c r="E159" s="5">
        <v>6</v>
      </c>
      <c r="F159" s="5">
        <v>47</v>
      </c>
      <c r="G159" s="5">
        <v>52</v>
      </c>
      <c r="H159" s="6" t="s">
        <v>35</v>
      </c>
      <c r="I159" s="5">
        <v>79</v>
      </c>
      <c r="J159" s="5">
        <v>21</v>
      </c>
      <c r="K159" s="6" t="s">
        <v>35</v>
      </c>
    </row>
    <row r="160" spans="1:11" x14ac:dyDescent="0.2">
      <c r="A160" t="s">
        <v>32</v>
      </c>
      <c r="B160" t="s">
        <v>23</v>
      </c>
      <c r="C160" s="5">
        <v>82</v>
      </c>
      <c r="D160" s="5">
        <v>18</v>
      </c>
      <c r="E160" s="6" t="s">
        <v>35</v>
      </c>
      <c r="F160" s="5">
        <v>28</v>
      </c>
      <c r="G160" s="5">
        <v>72</v>
      </c>
      <c r="H160" s="6" t="s">
        <v>35</v>
      </c>
      <c r="I160" s="5">
        <v>100</v>
      </c>
      <c r="J160" s="5">
        <v>0</v>
      </c>
      <c r="K160" s="6" t="s">
        <v>35</v>
      </c>
    </row>
    <row r="161" spans="1:11" x14ac:dyDescent="0.2">
      <c r="A161" t="s">
        <v>33</v>
      </c>
      <c r="B161" t="s">
        <v>27</v>
      </c>
      <c r="C161" s="6" t="s">
        <v>35</v>
      </c>
      <c r="D161" s="6" t="s">
        <v>35</v>
      </c>
      <c r="E161" s="6" t="s">
        <v>35</v>
      </c>
      <c r="F161" s="6" t="s">
        <v>35</v>
      </c>
      <c r="G161" s="6" t="s">
        <v>35</v>
      </c>
      <c r="H161" s="6" t="s">
        <v>35</v>
      </c>
      <c r="I161" s="6" t="s">
        <v>35</v>
      </c>
      <c r="J161" s="6" t="s">
        <v>35</v>
      </c>
      <c r="K161" s="6" t="s">
        <v>35</v>
      </c>
    </row>
    <row r="162" spans="1:11" x14ac:dyDescent="0.2">
      <c r="A162" t="s">
        <v>33</v>
      </c>
      <c r="B162" t="s">
        <v>28</v>
      </c>
      <c r="C162" s="6" t="s">
        <v>35</v>
      </c>
      <c r="D162" s="6" t="s">
        <v>35</v>
      </c>
      <c r="E162" s="6" t="s">
        <v>35</v>
      </c>
      <c r="F162" s="6" t="s">
        <v>35</v>
      </c>
      <c r="G162" s="6" t="s">
        <v>35</v>
      </c>
      <c r="H162" s="6" t="s">
        <v>35</v>
      </c>
      <c r="I162" s="6" t="s">
        <v>35</v>
      </c>
      <c r="J162" s="6" t="s">
        <v>35</v>
      </c>
      <c r="K162" s="6" t="s">
        <v>35</v>
      </c>
    </row>
    <row r="163" spans="1:11" x14ac:dyDescent="0.2">
      <c r="A163" t="s">
        <v>33</v>
      </c>
      <c r="B163" t="s">
        <v>34</v>
      </c>
      <c r="C163" s="6" t="s">
        <v>35</v>
      </c>
      <c r="D163" s="6" t="s">
        <v>35</v>
      </c>
      <c r="E163" s="6" t="s">
        <v>35</v>
      </c>
      <c r="F163" s="6" t="s">
        <v>35</v>
      </c>
      <c r="G163" s="6" t="s">
        <v>35</v>
      </c>
      <c r="H163" s="6" t="s">
        <v>35</v>
      </c>
      <c r="I163" s="6" t="s">
        <v>35</v>
      </c>
      <c r="J163" s="6" t="s">
        <v>35</v>
      </c>
      <c r="K163" s="6" t="s">
        <v>35</v>
      </c>
    </row>
    <row r="164" spans="1:11" x14ac:dyDescent="0.2">
      <c r="A164" t="s">
        <v>33</v>
      </c>
      <c r="B164" t="s">
        <v>23</v>
      </c>
      <c r="C164" s="5">
        <v>66</v>
      </c>
      <c r="D164" s="6" t="s">
        <v>35</v>
      </c>
      <c r="E164" s="5">
        <v>12</v>
      </c>
      <c r="F164" s="5">
        <v>58</v>
      </c>
      <c r="G164" s="5">
        <v>30</v>
      </c>
      <c r="H164" s="5">
        <v>12</v>
      </c>
      <c r="I164" s="5">
        <v>21</v>
      </c>
      <c r="J164" s="5">
        <v>67</v>
      </c>
      <c r="K164" s="5">
        <v>12</v>
      </c>
    </row>
    <row r="165" spans="1:1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">
      <c r="A166" s="10" t="s">
        <v>145</v>
      </c>
    </row>
    <row r="167" spans="1:11" x14ac:dyDescent="0.2">
      <c r="A167" s="8" t="s">
        <v>41</v>
      </c>
    </row>
    <row r="168" spans="1:11" x14ac:dyDescent="0.2">
      <c r="A168" s="9" t="s">
        <v>36</v>
      </c>
    </row>
    <row r="170" spans="1:11" ht="15.75" x14ac:dyDescent="0.2">
      <c r="A170" s="3" t="s">
        <v>85</v>
      </c>
    </row>
    <row r="171" spans="1:11" x14ac:dyDescent="0.2">
      <c r="A171" s="4" t="s">
        <v>17</v>
      </c>
    </row>
    <row r="173" spans="1:11" ht="12.75" customHeight="1" x14ac:dyDescent="0.2">
      <c r="A173" s="49" t="s">
        <v>18</v>
      </c>
      <c r="B173" s="49" t="s">
        <v>19</v>
      </c>
      <c r="C173" s="49" t="s">
        <v>73</v>
      </c>
      <c r="D173" s="49" t="s">
        <v>73</v>
      </c>
      <c r="E173" s="49" t="s">
        <v>73</v>
      </c>
      <c r="F173" s="49" t="s">
        <v>74</v>
      </c>
      <c r="G173" s="49" t="s">
        <v>74</v>
      </c>
      <c r="H173" s="49" t="s">
        <v>74</v>
      </c>
      <c r="I173" s="49" t="s">
        <v>186</v>
      </c>
      <c r="J173" s="49" t="s">
        <v>56</v>
      </c>
      <c r="K173" s="49" t="s">
        <v>56</v>
      </c>
    </row>
    <row r="174" spans="1:11" ht="15" x14ac:dyDescent="0.2">
      <c r="A174" s="49" t="s">
        <v>18</v>
      </c>
      <c r="B174" s="49" t="s">
        <v>19</v>
      </c>
      <c r="C174" s="1" t="s">
        <v>68</v>
      </c>
      <c r="D174" s="1" t="s">
        <v>69</v>
      </c>
      <c r="E174" s="1" t="s">
        <v>70</v>
      </c>
      <c r="F174" s="1" t="s">
        <v>75</v>
      </c>
      <c r="G174" s="1" t="s">
        <v>76</v>
      </c>
      <c r="H174" s="1" t="s">
        <v>77</v>
      </c>
      <c r="I174" s="1" t="s">
        <v>78</v>
      </c>
      <c r="J174" s="1" t="s">
        <v>79</v>
      </c>
      <c r="K174" s="1" t="s">
        <v>80</v>
      </c>
    </row>
    <row r="175" spans="1:11" s="25" customFormat="1" x14ac:dyDescent="0.2">
      <c r="A175" s="25" t="s">
        <v>22</v>
      </c>
      <c r="B175" s="25" t="s">
        <v>23</v>
      </c>
      <c r="C175" s="26">
        <v>77</v>
      </c>
      <c r="D175" s="26">
        <v>1</v>
      </c>
      <c r="E175" s="26">
        <v>22</v>
      </c>
      <c r="F175" s="26">
        <v>42</v>
      </c>
      <c r="G175" s="26">
        <v>37</v>
      </c>
      <c r="H175" s="26">
        <v>21</v>
      </c>
      <c r="I175" s="26">
        <v>62</v>
      </c>
      <c r="J175" s="26">
        <v>17</v>
      </c>
      <c r="K175" s="26">
        <v>20</v>
      </c>
    </row>
    <row r="176" spans="1:11" s="25" customFormat="1" x14ac:dyDescent="0.2">
      <c r="A176" s="25" t="s">
        <v>24</v>
      </c>
      <c r="B176" s="25" t="s">
        <v>23</v>
      </c>
      <c r="C176" s="26">
        <v>87</v>
      </c>
      <c r="D176" s="26">
        <v>1</v>
      </c>
      <c r="E176" s="26">
        <v>13</v>
      </c>
      <c r="F176" s="26">
        <v>23</v>
      </c>
      <c r="G176" s="26">
        <v>69</v>
      </c>
      <c r="H176" s="26">
        <v>8</v>
      </c>
      <c r="I176" s="26">
        <v>71</v>
      </c>
      <c r="J176" s="26">
        <v>26</v>
      </c>
      <c r="K176" s="26">
        <v>3</v>
      </c>
    </row>
    <row r="177" spans="1:11" s="25" customFormat="1" x14ac:dyDescent="0.2">
      <c r="A177" s="25" t="s">
        <v>25</v>
      </c>
      <c r="B177" s="25" t="s">
        <v>23</v>
      </c>
      <c r="C177" s="26">
        <v>90</v>
      </c>
      <c r="D177" s="26">
        <v>2</v>
      </c>
      <c r="E177" s="26">
        <v>8</v>
      </c>
      <c r="F177" s="26">
        <v>17</v>
      </c>
      <c r="G177" s="26">
        <v>83</v>
      </c>
      <c r="H177" s="26">
        <v>0</v>
      </c>
      <c r="I177" s="26">
        <v>82</v>
      </c>
      <c r="J177" s="26">
        <v>18</v>
      </c>
      <c r="K177" s="26">
        <v>0</v>
      </c>
    </row>
    <row r="178" spans="1:11" s="25" customFormat="1" x14ac:dyDescent="0.2">
      <c r="A178" s="25" t="s">
        <v>39</v>
      </c>
      <c r="B178" s="25" t="s">
        <v>27</v>
      </c>
      <c r="C178" s="26">
        <v>82</v>
      </c>
      <c r="D178" s="26">
        <v>2</v>
      </c>
      <c r="E178" s="26">
        <v>16</v>
      </c>
      <c r="F178" s="26">
        <v>58</v>
      </c>
      <c r="G178" s="26">
        <v>25</v>
      </c>
      <c r="H178" s="26">
        <v>17</v>
      </c>
      <c r="I178" s="26">
        <v>76</v>
      </c>
      <c r="J178" s="26">
        <v>16</v>
      </c>
      <c r="K178" s="26">
        <v>8</v>
      </c>
    </row>
    <row r="179" spans="1:11" s="25" customFormat="1" x14ac:dyDescent="0.2">
      <c r="A179" s="25" t="s">
        <v>39</v>
      </c>
      <c r="B179" s="25" t="s">
        <v>28</v>
      </c>
      <c r="C179" s="26">
        <v>84</v>
      </c>
      <c r="D179" s="26">
        <v>5</v>
      </c>
      <c r="E179" s="26">
        <v>11</v>
      </c>
      <c r="F179" s="26">
        <v>47</v>
      </c>
      <c r="G179" s="26">
        <v>36</v>
      </c>
      <c r="H179" s="26">
        <v>17</v>
      </c>
      <c r="I179" s="26">
        <v>91</v>
      </c>
      <c r="J179" s="26">
        <v>8</v>
      </c>
      <c r="K179" s="26">
        <v>1</v>
      </c>
    </row>
    <row r="180" spans="1:11" s="25" customFormat="1" x14ac:dyDescent="0.2">
      <c r="A180" s="25" t="s">
        <v>39</v>
      </c>
      <c r="B180" s="25" t="s">
        <v>34</v>
      </c>
      <c r="C180" s="26">
        <v>85</v>
      </c>
      <c r="D180" s="26">
        <v>6</v>
      </c>
      <c r="E180" s="26">
        <v>9</v>
      </c>
      <c r="F180" s="26">
        <v>21</v>
      </c>
      <c r="G180" s="26">
        <v>70</v>
      </c>
      <c r="H180" s="26">
        <v>10</v>
      </c>
      <c r="I180" s="26">
        <v>95</v>
      </c>
      <c r="J180" s="26">
        <v>2</v>
      </c>
      <c r="K180" s="26">
        <v>3</v>
      </c>
    </row>
    <row r="181" spans="1:11" s="25" customFormat="1" x14ac:dyDescent="0.2">
      <c r="A181" s="25" t="s">
        <v>39</v>
      </c>
      <c r="B181" s="25" t="s">
        <v>23</v>
      </c>
      <c r="C181" s="26">
        <v>84</v>
      </c>
      <c r="D181" s="26">
        <v>4</v>
      </c>
      <c r="E181" s="26">
        <v>12</v>
      </c>
      <c r="F181" s="26">
        <v>40</v>
      </c>
      <c r="G181" s="26">
        <v>47</v>
      </c>
      <c r="H181" s="26">
        <v>14</v>
      </c>
      <c r="I181" s="26">
        <v>87</v>
      </c>
      <c r="J181" s="26">
        <v>8</v>
      </c>
      <c r="K181" s="26">
        <v>4</v>
      </c>
    </row>
    <row r="182" spans="1:11" s="25" customFormat="1" x14ac:dyDescent="0.2">
      <c r="A182" s="25" t="s">
        <v>26</v>
      </c>
      <c r="B182" s="25" t="s">
        <v>27</v>
      </c>
      <c r="C182" s="26">
        <v>81</v>
      </c>
      <c r="D182" s="26">
        <v>10</v>
      </c>
      <c r="E182" s="26">
        <v>9</v>
      </c>
      <c r="F182" s="26">
        <v>26</v>
      </c>
      <c r="G182" s="26">
        <v>71</v>
      </c>
      <c r="H182" s="26">
        <v>3</v>
      </c>
      <c r="I182" s="26">
        <v>87</v>
      </c>
      <c r="J182" s="26">
        <v>13</v>
      </c>
      <c r="K182" s="26">
        <v>0</v>
      </c>
    </row>
    <row r="183" spans="1:11" s="25" customFormat="1" x14ac:dyDescent="0.2">
      <c r="A183" s="25" t="s">
        <v>26</v>
      </c>
      <c r="B183" s="25" t="s">
        <v>28</v>
      </c>
      <c r="C183" s="26">
        <v>83</v>
      </c>
      <c r="D183" s="26">
        <v>3</v>
      </c>
      <c r="E183" s="26">
        <v>14</v>
      </c>
      <c r="F183" s="26">
        <v>28</v>
      </c>
      <c r="G183" s="26">
        <v>61</v>
      </c>
      <c r="H183" s="26">
        <v>11</v>
      </c>
      <c r="I183" s="26">
        <v>73</v>
      </c>
      <c r="J183" s="26">
        <v>27</v>
      </c>
      <c r="K183" s="26">
        <v>0</v>
      </c>
    </row>
    <row r="184" spans="1:11" s="25" customFormat="1" x14ac:dyDescent="0.2">
      <c r="A184" s="25" t="s">
        <v>26</v>
      </c>
      <c r="B184" s="25" t="s">
        <v>23</v>
      </c>
      <c r="C184" s="26">
        <v>81</v>
      </c>
      <c r="D184" s="26">
        <v>10</v>
      </c>
      <c r="E184" s="26">
        <v>9</v>
      </c>
      <c r="F184" s="26">
        <v>26</v>
      </c>
      <c r="G184" s="26">
        <v>71</v>
      </c>
      <c r="H184" s="26">
        <v>3</v>
      </c>
      <c r="I184" s="26">
        <v>86</v>
      </c>
      <c r="J184" s="26">
        <v>13</v>
      </c>
      <c r="K184" s="26">
        <v>0</v>
      </c>
    </row>
    <row r="185" spans="1:11" s="25" customFormat="1" x14ac:dyDescent="0.2">
      <c r="A185" s="25" t="s">
        <v>29</v>
      </c>
      <c r="B185" s="25" t="s">
        <v>23</v>
      </c>
      <c r="C185" s="26">
        <v>95</v>
      </c>
      <c r="D185" s="26" t="s">
        <v>35</v>
      </c>
      <c r="E185" s="26" t="s">
        <v>35</v>
      </c>
      <c r="F185" s="26">
        <v>67</v>
      </c>
      <c r="G185" s="26">
        <v>26</v>
      </c>
      <c r="H185" s="26">
        <v>6</v>
      </c>
      <c r="I185" s="26">
        <v>86</v>
      </c>
      <c r="J185" s="26">
        <v>13</v>
      </c>
      <c r="K185" s="26">
        <v>1</v>
      </c>
    </row>
    <row r="186" spans="1:11" s="25" customFormat="1" x14ac:dyDescent="0.2">
      <c r="A186" s="25" t="s">
        <v>30</v>
      </c>
      <c r="B186" s="25" t="s">
        <v>23</v>
      </c>
      <c r="C186" s="26">
        <v>97</v>
      </c>
      <c r="D186" s="26">
        <v>0</v>
      </c>
      <c r="E186" s="26">
        <v>2</v>
      </c>
      <c r="F186" s="26">
        <v>90</v>
      </c>
      <c r="G186" s="26">
        <v>6</v>
      </c>
      <c r="H186" s="26">
        <v>4</v>
      </c>
      <c r="I186" s="26">
        <v>53</v>
      </c>
      <c r="J186" s="26">
        <v>45</v>
      </c>
      <c r="K186" s="26">
        <v>2</v>
      </c>
    </row>
    <row r="187" spans="1:11" s="25" customFormat="1" x14ac:dyDescent="0.2">
      <c r="A187" s="25" t="s">
        <v>31</v>
      </c>
      <c r="B187" s="25" t="s">
        <v>27</v>
      </c>
      <c r="C187" s="26">
        <v>79</v>
      </c>
      <c r="D187" s="26">
        <v>3</v>
      </c>
      <c r="E187" s="26">
        <v>18</v>
      </c>
      <c r="F187" s="26">
        <v>25</v>
      </c>
      <c r="G187" s="26">
        <v>60</v>
      </c>
      <c r="H187" s="26">
        <v>14</v>
      </c>
      <c r="I187" s="26">
        <v>88</v>
      </c>
      <c r="J187" s="26">
        <v>6</v>
      </c>
      <c r="K187" s="26">
        <v>5</v>
      </c>
    </row>
    <row r="188" spans="1:11" s="25" customFormat="1" x14ac:dyDescent="0.2">
      <c r="A188" s="25" t="s">
        <v>31</v>
      </c>
      <c r="B188" s="25" t="s">
        <v>28</v>
      </c>
      <c r="C188" s="26">
        <v>83</v>
      </c>
      <c r="D188" s="26">
        <v>3</v>
      </c>
      <c r="E188" s="26">
        <v>14</v>
      </c>
      <c r="F188" s="26">
        <v>21</v>
      </c>
      <c r="G188" s="26">
        <v>74</v>
      </c>
      <c r="H188" s="26">
        <v>5</v>
      </c>
      <c r="I188" s="26">
        <v>84</v>
      </c>
      <c r="J188" s="26">
        <v>13</v>
      </c>
      <c r="K188" s="26">
        <v>3</v>
      </c>
    </row>
    <row r="189" spans="1:11" s="25" customFormat="1" x14ac:dyDescent="0.2">
      <c r="A189" s="25" t="s">
        <v>31</v>
      </c>
      <c r="B189" s="25" t="s">
        <v>23</v>
      </c>
      <c r="C189" s="26">
        <v>80</v>
      </c>
      <c r="D189" s="26">
        <v>3</v>
      </c>
      <c r="E189" s="26">
        <v>17</v>
      </c>
      <c r="F189" s="26">
        <v>24</v>
      </c>
      <c r="G189" s="26">
        <v>63</v>
      </c>
      <c r="H189" s="26">
        <v>12</v>
      </c>
      <c r="I189" s="26">
        <v>87</v>
      </c>
      <c r="J189" s="26">
        <v>8</v>
      </c>
      <c r="K189" s="26">
        <v>5</v>
      </c>
    </row>
    <row r="190" spans="1:11" s="25" customFormat="1" x14ac:dyDescent="0.2">
      <c r="A190" s="25" t="s">
        <v>32</v>
      </c>
      <c r="B190" s="25" t="s">
        <v>23</v>
      </c>
      <c r="C190" s="26" t="s">
        <v>35</v>
      </c>
      <c r="D190" s="26" t="s">
        <v>35</v>
      </c>
      <c r="E190" s="26" t="s">
        <v>35</v>
      </c>
      <c r="F190" s="26" t="s">
        <v>35</v>
      </c>
      <c r="G190" s="26" t="s">
        <v>35</v>
      </c>
      <c r="H190" s="26" t="s">
        <v>35</v>
      </c>
      <c r="I190" s="26" t="s">
        <v>35</v>
      </c>
      <c r="J190" s="26" t="s">
        <v>35</v>
      </c>
      <c r="K190" s="26" t="s">
        <v>35</v>
      </c>
    </row>
    <row r="191" spans="1:11" s="25" customFormat="1" x14ac:dyDescent="0.2">
      <c r="A191" s="25" t="s">
        <v>33</v>
      </c>
      <c r="B191" s="25" t="s">
        <v>27</v>
      </c>
      <c r="C191" s="26">
        <v>74</v>
      </c>
      <c r="D191" s="26">
        <v>2</v>
      </c>
      <c r="E191" s="26">
        <v>23</v>
      </c>
      <c r="F191" s="26">
        <v>35</v>
      </c>
      <c r="G191" s="26">
        <v>53</v>
      </c>
      <c r="H191" s="26">
        <v>12</v>
      </c>
      <c r="I191" s="26">
        <v>72</v>
      </c>
      <c r="J191" s="26">
        <v>25</v>
      </c>
      <c r="K191" s="26">
        <v>3</v>
      </c>
    </row>
    <row r="192" spans="1:11" s="25" customFormat="1" x14ac:dyDescent="0.2">
      <c r="A192" s="25" t="s">
        <v>33</v>
      </c>
      <c r="B192" s="25" t="s">
        <v>28</v>
      </c>
      <c r="C192" s="26">
        <v>79</v>
      </c>
      <c r="D192" s="26">
        <v>12</v>
      </c>
      <c r="E192" s="26">
        <v>9</v>
      </c>
      <c r="F192" s="26">
        <v>39</v>
      </c>
      <c r="G192" s="26">
        <v>50</v>
      </c>
      <c r="H192" s="26">
        <v>11</v>
      </c>
      <c r="I192" s="26">
        <v>62</v>
      </c>
      <c r="J192" s="26">
        <v>37</v>
      </c>
      <c r="K192" s="26">
        <v>0</v>
      </c>
    </row>
    <row r="193" spans="1:11" s="25" customFormat="1" x14ac:dyDescent="0.2">
      <c r="A193" s="25" t="s">
        <v>33</v>
      </c>
      <c r="B193" s="25" t="s">
        <v>34</v>
      </c>
      <c r="C193" s="26">
        <v>86</v>
      </c>
      <c r="D193" s="26" t="s">
        <v>35</v>
      </c>
      <c r="E193" s="26">
        <v>13</v>
      </c>
      <c r="F193" s="26">
        <v>12</v>
      </c>
      <c r="G193" s="26">
        <v>85</v>
      </c>
      <c r="H193" s="26">
        <v>3</v>
      </c>
      <c r="I193" s="26">
        <v>98</v>
      </c>
      <c r="J193" s="26">
        <v>2</v>
      </c>
      <c r="K193" s="26" t="s">
        <v>35</v>
      </c>
    </row>
    <row r="194" spans="1:11" s="25" customFormat="1" x14ac:dyDescent="0.2">
      <c r="A194" s="25" t="s">
        <v>33</v>
      </c>
      <c r="B194" s="25" t="s">
        <v>23</v>
      </c>
      <c r="C194" s="26">
        <v>78</v>
      </c>
      <c r="D194" s="26">
        <v>3</v>
      </c>
      <c r="E194" s="26">
        <v>18</v>
      </c>
      <c r="F194" s="26">
        <v>30</v>
      </c>
      <c r="G194" s="26">
        <v>61</v>
      </c>
      <c r="H194" s="26">
        <v>10</v>
      </c>
      <c r="I194" s="26">
        <v>77</v>
      </c>
      <c r="J194" s="26">
        <v>21</v>
      </c>
      <c r="K194" s="26">
        <v>2</v>
      </c>
    </row>
    <row r="195" spans="1:1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">
      <c r="A196" s="10" t="s">
        <v>146</v>
      </c>
    </row>
    <row r="197" spans="1:11" x14ac:dyDescent="0.2">
      <c r="A197" s="8" t="s">
        <v>42</v>
      </c>
    </row>
    <row r="198" spans="1:11" x14ac:dyDescent="0.2">
      <c r="A198" s="9" t="s">
        <v>36</v>
      </c>
    </row>
    <row r="200" spans="1:11" ht="15.75" x14ac:dyDescent="0.2">
      <c r="A200" s="3" t="s">
        <v>188</v>
      </c>
    </row>
    <row r="201" spans="1:11" x14ac:dyDescent="0.2">
      <c r="A201" s="4" t="s">
        <v>17</v>
      </c>
    </row>
    <row r="203" spans="1:11" ht="15" x14ac:dyDescent="0.2">
      <c r="A203" s="1" t="s">
        <v>18</v>
      </c>
      <c r="B203" s="1" t="s">
        <v>19</v>
      </c>
      <c r="C203" s="1" t="s">
        <v>68</v>
      </c>
      <c r="D203" s="1" t="s">
        <v>86</v>
      </c>
    </row>
    <row r="204" spans="1:11" x14ac:dyDescent="0.2">
      <c r="A204" t="s">
        <v>38</v>
      </c>
      <c r="B204" t="s">
        <v>23</v>
      </c>
      <c r="C204" s="5">
        <v>42</v>
      </c>
      <c r="D204" s="5">
        <v>58</v>
      </c>
    </row>
    <row r="205" spans="1:11" x14ac:dyDescent="0.2">
      <c r="A205" t="s">
        <v>22</v>
      </c>
      <c r="B205" t="s">
        <v>23</v>
      </c>
      <c r="C205" s="5">
        <v>10</v>
      </c>
      <c r="D205" s="5">
        <v>90</v>
      </c>
    </row>
    <row r="206" spans="1:11" x14ac:dyDescent="0.2">
      <c r="A206" t="s">
        <v>24</v>
      </c>
      <c r="B206" t="s">
        <v>23</v>
      </c>
      <c r="C206" s="5">
        <v>37</v>
      </c>
      <c r="D206" s="5">
        <v>63</v>
      </c>
    </row>
    <row r="207" spans="1:11" x14ac:dyDescent="0.2">
      <c r="A207" t="s">
        <v>25</v>
      </c>
      <c r="B207" t="s">
        <v>23</v>
      </c>
      <c r="C207" s="5">
        <v>29</v>
      </c>
      <c r="D207" s="5">
        <v>71</v>
      </c>
    </row>
    <row r="208" spans="1:11" x14ac:dyDescent="0.2">
      <c r="A208" t="s">
        <v>39</v>
      </c>
      <c r="B208" t="s">
        <v>27</v>
      </c>
      <c r="C208" s="6" t="s">
        <v>35</v>
      </c>
      <c r="D208" s="6" t="s">
        <v>35</v>
      </c>
    </row>
    <row r="209" spans="1:4" x14ac:dyDescent="0.2">
      <c r="A209" t="s">
        <v>39</v>
      </c>
      <c r="B209" t="s">
        <v>28</v>
      </c>
      <c r="C209" s="6" t="s">
        <v>35</v>
      </c>
      <c r="D209" s="6" t="s">
        <v>35</v>
      </c>
    </row>
    <row r="210" spans="1:4" x14ac:dyDescent="0.2">
      <c r="A210" t="s">
        <v>39</v>
      </c>
      <c r="B210" t="s">
        <v>34</v>
      </c>
      <c r="C210" s="5">
        <v>77</v>
      </c>
      <c r="D210" s="5">
        <v>23</v>
      </c>
    </row>
    <row r="211" spans="1:4" x14ac:dyDescent="0.2">
      <c r="A211" t="s">
        <v>39</v>
      </c>
      <c r="B211" t="s">
        <v>23</v>
      </c>
      <c r="C211" s="5">
        <v>85</v>
      </c>
      <c r="D211" s="5">
        <v>15</v>
      </c>
    </row>
    <row r="212" spans="1:4" x14ac:dyDescent="0.2">
      <c r="A212" t="s">
        <v>26</v>
      </c>
      <c r="B212" t="s">
        <v>27</v>
      </c>
      <c r="C212" s="5">
        <v>66</v>
      </c>
      <c r="D212" s="5">
        <v>34</v>
      </c>
    </row>
    <row r="213" spans="1:4" x14ac:dyDescent="0.2">
      <c r="A213" t="s">
        <v>26</v>
      </c>
      <c r="B213" t="s">
        <v>28</v>
      </c>
      <c r="C213" s="5">
        <v>80</v>
      </c>
      <c r="D213" s="5">
        <v>20</v>
      </c>
    </row>
    <row r="214" spans="1:4" x14ac:dyDescent="0.2">
      <c r="A214" t="s">
        <v>26</v>
      </c>
      <c r="B214" t="s">
        <v>23</v>
      </c>
      <c r="C214" s="5">
        <v>66</v>
      </c>
      <c r="D214" s="5">
        <v>34</v>
      </c>
    </row>
    <row r="215" spans="1:4" x14ac:dyDescent="0.2">
      <c r="A215" t="s">
        <v>29</v>
      </c>
      <c r="B215" t="s">
        <v>23</v>
      </c>
      <c r="C215" s="5">
        <v>52</v>
      </c>
      <c r="D215" s="5">
        <v>48</v>
      </c>
    </row>
    <row r="216" spans="1:4" x14ac:dyDescent="0.2">
      <c r="A216" t="s">
        <v>30</v>
      </c>
      <c r="B216" t="s">
        <v>23</v>
      </c>
      <c r="C216" s="5">
        <v>79</v>
      </c>
      <c r="D216" s="5">
        <v>21</v>
      </c>
    </row>
    <row r="217" spans="1:4" x14ac:dyDescent="0.2">
      <c r="A217" t="s">
        <v>31</v>
      </c>
      <c r="B217" t="s">
        <v>27</v>
      </c>
      <c r="C217" s="5">
        <v>72</v>
      </c>
      <c r="D217" s="5">
        <v>28</v>
      </c>
    </row>
    <row r="218" spans="1:4" x14ac:dyDescent="0.2">
      <c r="A218" t="s">
        <v>31</v>
      </c>
      <c r="B218" t="s">
        <v>28</v>
      </c>
      <c r="C218" s="5">
        <v>89</v>
      </c>
      <c r="D218" s="5">
        <v>11</v>
      </c>
    </row>
    <row r="219" spans="1:4" x14ac:dyDescent="0.2">
      <c r="A219" t="s">
        <v>31</v>
      </c>
      <c r="B219" t="s">
        <v>23</v>
      </c>
      <c r="C219" s="5">
        <v>77</v>
      </c>
      <c r="D219" s="5">
        <v>23</v>
      </c>
    </row>
    <row r="220" spans="1:4" x14ac:dyDescent="0.2">
      <c r="A220" t="s">
        <v>32</v>
      </c>
      <c r="B220" t="s">
        <v>23</v>
      </c>
      <c r="C220" s="6" t="s">
        <v>35</v>
      </c>
      <c r="D220" s="6" t="s">
        <v>35</v>
      </c>
    </row>
    <row r="221" spans="1:4" x14ac:dyDescent="0.2">
      <c r="A221" t="s">
        <v>33</v>
      </c>
      <c r="B221" t="s">
        <v>27</v>
      </c>
      <c r="C221" s="5">
        <v>95</v>
      </c>
      <c r="D221" s="5">
        <v>5</v>
      </c>
    </row>
    <row r="222" spans="1:4" x14ac:dyDescent="0.2">
      <c r="A222" t="s">
        <v>33</v>
      </c>
      <c r="B222" t="s">
        <v>28</v>
      </c>
      <c r="C222" s="5">
        <v>82</v>
      </c>
      <c r="D222" s="5">
        <v>18</v>
      </c>
    </row>
    <row r="223" spans="1:4" x14ac:dyDescent="0.2">
      <c r="A223" t="s">
        <v>33</v>
      </c>
      <c r="B223" t="s">
        <v>34</v>
      </c>
      <c r="C223" s="5">
        <v>29</v>
      </c>
      <c r="D223" s="5">
        <v>71</v>
      </c>
    </row>
    <row r="224" spans="1:4" x14ac:dyDescent="0.2">
      <c r="A224" t="s">
        <v>33</v>
      </c>
      <c r="B224" t="s">
        <v>23</v>
      </c>
      <c r="C224" s="5">
        <v>70</v>
      </c>
      <c r="D224" s="5">
        <v>30</v>
      </c>
    </row>
    <row r="225" spans="1:9" x14ac:dyDescent="0.2">
      <c r="A225" s="7"/>
      <c r="B225" s="7"/>
      <c r="C225" s="7"/>
      <c r="D225" s="7"/>
    </row>
    <row r="226" spans="1:9" x14ac:dyDescent="0.2">
      <c r="A226" s="10" t="s">
        <v>147</v>
      </c>
      <c r="I226" s="12"/>
    </row>
    <row r="227" spans="1:9" x14ac:dyDescent="0.2">
      <c r="A227" s="18" t="s">
        <v>148</v>
      </c>
    </row>
    <row r="228" spans="1:9" x14ac:dyDescent="0.2">
      <c r="A228" s="9" t="s">
        <v>36</v>
      </c>
    </row>
    <row r="230" spans="1:9" x14ac:dyDescent="0.2">
      <c r="A230" s="8" t="s">
        <v>87</v>
      </c>
    </row>
    <row r="232" spans="1:9" ht="15.75" x14ac:dyDescent="0.2">
      <c r="A232" s="3" t="s">
        <v>151</v>
      </c>
    </row>
    <row r="233" spans="1:9" x14ac:dyDescent="0.2">
      <c r="A233" s="4" t="s">
        <v>17</v>
      </c>
    </row>
    <row r="235" spans="1:9" ht="15" x14ac:dyDescent="0.2">
      <c r="A235" s="1" t="s">
        <v>18</v>
      </c>
      <c r="B235" s="1" t="s">
        <v>19</v>
      </c>
      <c r="C235" s="1" t="s">
        <v>68</v>
      </c>
      <c r="D235" s="1" t="s">
        <v>86</v>
      </c>
    </row>
    <row r="236" spans="1:9" x14ac:dyDescent="0.2">
      <c r="A236" t="s">
        <v>38</v>
      </c>
      <c r="B236" t="s">
        <v>23</v>
      </c>
      <c r="C236" s="5">
        <v>42</v>
      </c>
      <c r="D236" s="5">
        <v>58</v>
      </c>
    </row>
    <row r="237" spans="1:9" x14ac:dyDescent="0.2">
      <c r="A237" t="s">
        <v>22</v>
      </c>
      <c r="B237" t="s">
        <v>23</v>
      </c>
      <c r="C237" s="6" t="s">
        <v>35</v>
      </c>
      <c r="D237" s="6" t="s">
        <v>35</v>
      </c>
    </row>
    <row r="238" spans="1:9" x14ac:dyDescent="0.2">
      <c r="A238" t="s">
        <v>24</v>
      </c>
      <c r="B238" t="s">
        <v>23</v>
      </c>
      <c r="C238" s="6" t="s">
        <v>35</v>
      </c>
      <c r="D238" s="6" t="s">
        <v>35</v>
      </c>
    </row>
    <row r="239" spans="1:9" x14ac:dyDescent="0.2">
      <c r="A239" t="s">
        <v>25</v>
      </c>
      <c r="B239" t="s">
        <v>23</v>
      </c>
      <c r="C239" s="6" t="s">
        <v>35</v>
      </c>
      <c r="D239" s="6" t="s">
        <v>35</v>
      </c>
    </row>
    <row r="240" spans="1:9" x14ac:dyDescent="0.2">
      <c r="A240" t="s">
        <v>26</v>
      </c>
      <c r="B240" t="s">
        <v>27</v>
      </c>
      <c r="C240" s="6" t="s">
        <v>35</v>
      </c>
      <c r="D240" s="6" t="s">
        <v>35</v>
      </c>
    </row>
    <row r="241" spans="1:9" x14ac:dyDescent="0.2">
      <c r="A241" t="s">
        <v>26</v>
      </c>
      <c r="B241" t="s">
        <v>28</v>
      </c>
      <c r="C241" s="6" t="s">
        <v>35</v>
      </c>
      <c r="D241" s="6" t="s">
        <v>35</v>
      </c>
    </row>
    <row r="242" spans="1:9" x14ac:dyDescent="0.2">
      <c r="A242" t="s">
        <v>26</v>
      </c>
      <c r="B242" t="s">
        <v>23</v>
      </c>
      <c r="C242" s="6" t="s">
        <v>35</v>
      </c>
      <c r="D242" s="6" t="s">
        <v>35</v>
      </c>
    </row>
    <row r="243" spans="1:9" x14ac:dyDescent="0.2">
      <c r="A243" t="s">
        <v>29</v>
      </c>
      <c r="B243" t="s">
        <v>23</v>
      </c>
      <c r="C243" s="5">
        <v>50</v>
      </c>
      <c r="D243" s="5">
        <v>50</v>
      </c>
    </row>
    <row r="244" spans="1:9" x14ac:dyDescent="0.2">
      <c r="A244" t="s">
        <v>30</v>
      </c>
      <c r="B244" t="s">
        <v>23</v>
      </c>
      <c r="C244" s="5">
        <v>79</v>
      </c>
      <c r="D244" s="5">
        <v>21</v>
      </c>
    </row>
    <row r="245" spans="1:9" x14ac:dyDescent="0.2">
      <c r="A245" t="s">
        <v>31</v>
      </c>
      <c r="B245" t="s">
        <v>27</v>
      </c>
      <c r="C245" s="6" t="s">
        <v>35</v>
      </c>
      <c r="D245" s="6" t="s">
        <v>35</v>
      </c>
    </row>
    <row r="246" spans="1:9" x14ac:dyDescent="0.2">
      <c r="A246" t="s">
        <v>31</v>
      </c>
      <c r="B246" t="s">
        <v>28</v>
      </c>
      <c r="C246" s="6" t="s">
        <v>35</v>
      </c>
      <c r="D246" s="6" t="s">
        <v>35</v>
      </c>
    </row>
    <row r="247" spans="1:9" x14ac:dyDescent="0.2">
      <c r="A247" t="s">
        <v>31</v>
      </c>
      <c r="B247" t="s">
        <v>23</v>
      </c>
      <c r="C247" s="6" t="s">
        <v>35</v>
      </c>
      <c r="D247" s="6" t="s">
        <v>35</v>
      </c>
    </row>
    <row r="248" spans="1:9" x14ac:dyDescent="0.2">
      <c r="A248" t="s">
        <v>32</v>
      </c>
      <c r="B248" t="s">
        <v>23</v>
      </c>
      <c r="C248" s="6" t="s">
        <v>35</v>
      </c>
      <c r="D248" s="6" t="s">
        <v>35</v>
      </c>
    </row>
    <row r="249" spans="1:9" x14ac:dyDescent="0.2">
      <c r="A249" t="s">
        <v>33</v>
      </c>
      <c r="B249" t="s">
        <v>27</v>
      </c>
      <c r="C249" s="5">
        <v>95</v>
      </c>
      <c r="D249" s="5">
        <v>5</v>
      </c>
    </row>
    <row r="250" spans="1:9" x14ac:dyDescent="0.2">
      <c r="A250" t="s">
        <v>33</v>
      </c>
      <c r="B250" t="s">
        <v>28</v>
      </c>
      <c r="C250" s="6" t="s">
        <v>35</v>
      </c>
      <c r="D250" s="6" t="s">
        <v>35</v>
      </c>
    </row>
    <row r="251" spans="1:9" x14ac:dyDescent="0.2">
      <c r="A251" t="s">
        <v>33</v>
      </c>
      <c r="B251" t="s">
        <v>34</v>
      </c>
      <c r="C251" s="6" t="s">
        <v>35</v>
      </c>
      <c r="D251" s="6" t="s">
        <v>35</v>
      </c>
    </row>
    <row r="252" spans="1:9" x14ac:dyDescent="0.2">
      <c r="A252" t="s">
        <v>33</v>
      </c>
      <c r="B252" t="s">
        <v>23</v>
      </c>
      <c r="C252" s="6" t="s">
        <v>35</v>
      </c>
      <c r="D252" s="6" t="s">
        <v>35</v>
      </c>
    </row>
    <row r="253" spans="1:9" x14ac:dyDescent="0.2">
      <c r="A253" s="7"/>
      <c r="B253" s="7"/>
      <c r="C253" s="7"/>
      <c r="D253" s="7"/>
    </row>
    <row r="254" spans="1:9" x14ac:dyDescent="0.2">
      <c r="A254" s="10" t="s">
        <v>149</v>
      </c>
      <c r="I254" s="12"/>
    </row>
    <row r="255" spans="1:9" x14ac:dyDescent="0.2">
      <c r="A255" s="18" t="s">
        <v>150</v>
      </c>
    </row>
    <row r="256" spans="1:9" x14ac:dyDescent="0.2">
      <c r="A256" s="9" t="s">
        <v>36</v>
      </c>
    </row>
    <row r="258" spans="1:4" x14ac:dyDescent="0.2">
      <c r="A258" s="8" t="s">
        <v>87</v>
      </c>
    </row>
    <row r="260" spans="1:4" ht="15.75" x14ac:dyDescent="0.2">
      <c r="A260" s="3" t="s">
        <v>152</v>
      </c>
    </row>
    <row r="261" spans="1:4" x14ac:dyDescent="0.2">
      <c r="A261" s="4" t="s">
        <v>17</v>
      </c>
    </row>
    <row r="263" spans="1:4" ht="15" x14ac:dyDescent="0.2">
      <c r="A263" s="1" t="s">
        <v>18</v>
      </c>
      <c r="B263" s="1" t="s">
        <v>19</v>
      </c>
      <c r="C263" s="1" t="s">
        <v>68</v>
      </c>
      <c r="D263" s="1" t="s">
        <v>86</v>
      </c>
    </row>
    <row r="264" spans="1:4" x14ac:dyDescent="0.2">
      <c r="A264" t="s">
        <v>22</v>
      </c>
      <c r="B264" t="s">
        <v>23</v>
      </c>
      <c r="C264" s="5">
        <v>10</v>
      </c>
      <c r="D264" s="5">
        <v>90</v>
      </c>
    </row>
    <row r="265" spans="1:4" x14ac:dyDescent="0.2">
      <c r="A265" t="s">
        <v>24</v>
      </c>
      <c r="B265" t="s">
        <v>23</v>
      </c>
      <c r="C265" s="5">
        <v>36</v>
      </c>
      <c r="D265" s="5">
        <v>64</v>
      </c>
    </row>
    <row r="266" spans="1:4" x14ac:dyDescent="0.2">
      <c r="A266" t="s">
        <v>25</v>
      </c>
      <c r="B266" t="s">
        <v>23</v>
      </c>
      <c r="C266" s="5">
        <v>27</v>
      </c>
      <c r="D266" s="5">
        <v>73</v>
      </c>
    </row>
    <row r="267" spans="1:4" x14ac:dyDescent="0.2">
      <c r="A267" t="s">
        <v>39</v>
      </c>
      <c r="B267" t="s">
        <v>27</v>
      </c>
      <c r="C267" s="6" t="s">
        <v>35</v>
      </c>
      <c r="D267" s="6" t="s">
        <v>35</v>
      </c>
    </row>
    <row r="268" spans="1:4" x14ac:dyDescent="0.2">
      <c r="A268" t="s">
        <v>39</v>
      </c>
      <c r="B268" t="s">
        <v>28</v>
      </c>
      <c r="C268" s="6" t="s">
        <v>35</v>
      </c>
      <c r="D268" s="6" t="s">
        <v>35</v>
      </c>
    </row>
    <row r="269" spans="1:4" x14ac:dyDescent="0.2">
      <c r="A269" t="s">
        <v>39</v>
      </c>
      <c r="B269" t="s">
        <v>34</v>
      </c>
      <c r="C269" s="5">
        <v>77</v>
      </c>
      <c r="D269" s="5">
        <v>23</v>
      </c>
    </row>
    <row r="270" spans="1:4" x14ac:dyDescent="0.2">
      <c r="A270" t="s">
        <v>39</v>
      </c>
      <c r="B270" t="s">
        <v>23</v>
      </c>
      <c r="C270" s="5">
        <v>85</v>
      </c>
      <c r="D270" s="5">
        <v>15</v>
      </c>
    </row>
    <row r="271" spans="1:4" x14ac:dyDescent="0.2">
      <c r="A271" t="s">
        <v>26</v>
      </c>
      <c r="B271" t="s">
        <v>27</v>
      </c>
      <c r="C271" s="5">
        <v>66</v>
      </c>
      <c r="D271" s="5">
        <v>34</v>
      </c>
    </row>
    <row r="272" spans="1:4" x14ac:dyDescent="0.2">
      <c r="A272" t="s">
        <v>26</v>
      </c>
      <c r="B272" t="s">
        <v>28</v>
      </c>
      <c r="C272" s="5">
        <v>88</v>
      </c>
      <c r="D272" s="5">
        <v>12</v>
      </c>
    </row>
    <row r="273" spans="1:9" x14ac:dyDescent="0.2">
      <c r="A273" t="s">
        <v>26</v>
      </c>
      <c r="B273" t="s">
        <v>23</v>
      </c>
      <c r="C273" s="5">
        <v>66</v>
      </c>
      <c r="D273" s="5">
        <v>34</v>
      </c>
    </row>
    <row r="274" spans="1:9" x14ac:dyDescent="0.2">
      <c r="A274" t="s">
        <v>29</v>
      </c>
      <c r="B274" t="s">
        <v>23</v>
      </c>
      <c r="C274" s="5">
        <v>89</v>
      </c>
      <c r="D274" s="5">
        <v>11</v>
      </c>
    </row>
    <row r="275" spans="1:9" x14ac:dyDescent="0.2">
      <c r="A275" t="s">
        <v>30</v>
      </c>
      <c r="B275" t="s">
        <v>23</v>
      </c>
      <c r="C275" s="6" t="s">
        <v>35</v>
      </c>
      <c r="D275" s="6" t="s">
        <v>35</v>
      </c>
    </row>
    <row r="276" spans="1:9" x14ac:dyDescent="0.2">
      <c r="A276" t="s">
        <v>31</v>
      </c>
      <c r="B276" t="s">
        <v>27</v>
      </c>
      <c r="C276" s="5">
        <v>72</v>
      </c>
      <c r="D276" s="5">
        <v>28</v>
      </c>
    </row>
    <row r="277" spans="1:9" x14ac:dyDescent="0.2">
      <c r="A277" t="s">
        <v>31</v>
      </c>
      <c r="B277" t="s">
        <v>28</v>
      </c>
      <c r="C277" s="5">
        <v>89</v>
      </c>
      <c r="D277" s="5">
        <v>11</v>
      </c>
    </row>
    <row r="278" spans="1:9" x14ac:dyDescent="0.2">
      <c r="A278" t="s">
        <v>31</v>
      </c>
      <c r="B278" t="s">
        <v>23</v>
      </c>
      <c r="C278" s="5">
        <v>76</v>
      </c>
      <c r="D278" s="5">
        <v>24</v>
      </c>
    </row>
    <row r="279" spans="1:9" x14ac:dyDescent="0.2">
      <c r="A279" t="s">
        <v>32</v>
      </c>
      <c r="B279" t="s">
        <v>23</v>
      </c>
      <c r="C279" s="6" t="s">
        <v>35</v>
      </c>
      <c r="D279" s="6" t="s">
        <v>35</v>
      </c>
    </row>
    <row r="280" spans="1:9" x14ac:dyDescent="0.2">
      <c r="A280" t="s">
        <v>33</v>
      </c>
      <c r="B280" t="s">
        <v>27</v>
      </c>
      <c r="C280" s="5">
        <v>95</v>
      </c>
      <c r="D280" s="5">
        <v>5</v>
      </c>
    </row>
    <row r="281" spans="1:9" x14ac:dyDescent="0.2">
      <c r="A281" t="s">
        <v>33</v>
      </c>
      <c r="B281" t="s">
        <v>28</v>
      </c>
      <c r="C281" s="5">
        <v>82</v>
      </c>
      <c r="D281" s="5">
        <v>18</v>
      </c>
    </row>
    <row r="282" spans="1:9" x14ac:dyDescent="0.2">
      <c r="A282" t="s">
        <v>33</v>
      </c>
      <c r="B282" t="s">
        <v>34</v>
      </c>
      <c r="C282" s="5">
        <v>29</v>
      </c>
      <c r="D282" s="5">
        <v>71</v>
      </c>
    </row>
    <row r="283" spans="1:9" x14ac:dyDescent="0.2">
      <c r="A283" t="s">
        <v>33</v>
      </c>
      <c r="B283" t="s">
        <v>23</v>
      </c>
      <c r="C283" s="5">
        <v>69</v>
      </c>
      <c r="D283" s="5">
        <v>31</v>
      </c>
    </row>
    <row r="284" spans="1:9" x14ac:dyDescent="0.2">
      <c r="A284" s="7"/>
      <c r="B284" s="7"/>
      <c r="C284" s="7"/>
      <c r="D284" s="7"/>
    </row>
    <row r="285" spans="1:9" x14ac:dyDescent="0.2">
      <c r="A285" s="10" t="s">
        <v>153</v>
      </c>
      <c r="I285" s="12"/>
    </row>
    <row r="286" spans="1:9" x14ac:dyDescent="0.2">
      <c r="A286" s="8" t="s">
        <v>88</v>
      </c>
    </row>
    <row r="287" spans="1:9" x14ac:dyDescent="0.2">
      <c r="A287" s="9" t="s">
        <v>36</v>
      </c>
    </row>
    <row r="289" spans="1:1" x14ac:dyDescent="0.2">
      <c r="A289" s="8" t="s">
        <v>87</v>
      </c>
    </row>
  </sheetData>
  <mergeCells count="15">
    <mergeCell ref="A173:A174"/>
    <mergeCell ref="B173:B174"/>
    <mergeCell ref="C173:E173"/>
    <mergeCell ref="F173:H173"/>
    <mergeCell ref="I173:K173"/>
    <mergeCell ref="A146:A147"/>
    <mergeCell ref="B146:B147"/>
    <mergeCell ref="C146:E146"/>
    <mergeCell ref="F146:H146"/>
    <mergeCell ref="I146:K146"/>
    <mergeCell ref="A115:A116"/>
    <mergeCell ref="B115:B116"/>
    <mergeCell ref="C115:E115"/>
    <mergeCell ref="F115:H115"/>
    <mergeCell ref="I115:K115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0"/>
  <sheetViews>
    <sheetView topLeftCell="A40" zoomScaleNormal="100" workbookViewId="0">
      <selection activeCell="E39" sqref="E39"/>
    </sheetView>
  </sheetViews>
  <sheetFormatPr baseColWidth="10" defaultColWidth="10.7109375" defaultRowHeight="12.75" x14ac:dyDescent="0.2"/>
  <cols>
    <col min="1" max="2" width="22.7109375" customWidth="1"/>
    <col min="3" max="9" width="14.7109375" customWidth="1"/>
  </cols>
  <sheetData>
    <row r="1" spans="1:12" ht="15.75" x14ac:dyDescent="0.2">
      <c r="A1" s="13" t="s">
        <v>174</v>
      </c>
      <c r="L1" s="2" t="str">
        <f>HYPERLINK("#'Sommaire'!A1", "Retour sommaire")</f>
        <v>Retour sommaire</v>
      </c>
    </row>
    <row r="2" spans="1:12" x14ac:dyDescent="0.2">
      <c r="A2" s="4" t="s">
        <v>17</v>
      </c>
    </row>
    <row r="4" spans="1:12" ht="15" x14ac:dyDescent="0.2">
      <c r="A4" s="1" t="s">
        <v>18</v>
      </c>
      <c r="B4" s="1" t="s">
        <v>19</v>
      </c>
      <c r="C4" s="1" t="s">
        <v>68</v>
      </c>
      <c r="D4" s="1" t="s">
        <v>69</v>
      </c>
    </row>
    <row r="5" spans="1:12" x14ac:dyDescent="0.2">
      <c r="A5" t="s">
        <v>38</v>
      </c>
      <c r="B5" t="s">
        <v>23</v>
      </c>
      <c r="C5" s="5">
        <v>46</v>
      </c>
      <c r="D5" s="5">
        <v>54</v>
      </c>
    </row>
    <row r="6" spans="1:12" x14ac:dyDescent="0.2">
      <c r="A6" t="s">
        <v>22</v>
      </c>
      <c r="B6" t="s">
        <v>23</v>
      </c>
      <c r="C6" s="5">
        <v>88</v>
      </c>
      <c r="D6" s="5">
        <v>12</v>
      </c>
    </row>
    <row r="7" spans="1:12" x14ac:dyDescent="0.2">
      <c r="A7" t="s">
        <v>24</v>
      </c>
      <c r="B7" t="s">
        <v>23</v>
      </c>
      <c r="C7" s="5">
        <v>62</v>
      </c>
      <c r="D7" s="5">
        <v>38</v>
      </c>
    </row>
    <row r="8" spans="1:12" x14ac:dyDescent="0.2">
      <c r="A8" t="s">
        <v>25</v>
      </c>
      <c r="B8" t="s">
        <v>23</v>
      </c>
      <c r="C8" s="5">
        <v>62</v>
      </c>
      <c r="D8" s="5">
        <v>38</v>
      </c>
    </row>
    <row r="9" spans="1:12" x14ac:dyDescent="0.2">
      <c r="A9" t="s">
        <v>39</v>
      </c>
      <c r="B9" t="s">
        <v>27</v>
      </c>
      <c r="C9" s="5">
        <v>65</v>
      </c>
      <c r="D9" s="5">
        <v>35</v>
      </c>
    </row>
    <row r="10" spans="1:12" x14ac:dyDescent="0.2">
      <c r="A10" t="s">
        <v>39</v>
      </c>
      <c r="B10" t="s">
        <v>28</v>
      </c>
      <c r="C10" s="5">
        <v>81</v>
      </c>
      <c r="D10" s="5">
        <v>19</v>
      </c>
    </row>
    <row r="11" spans="1:12" x14ac:dyDescent="0.2">
      <c r="A11" t="s">
        <v>39</v>
      </c>
      <c r="B11" t="s">
        <v>34</v>
      </c>
      <c r="C11" s="5">
        <v>92</v>
      </c>
      <c r="D11" s="5">
        <v>8</v>
      </c>
    </row>
    <row r="12" spans="1:12" x14ac:dyDescent="0.2">
      <c r="A12" t="s">
        <v>39</v>
      </c>
      <c r="B12" t="s">
        <v>23</v>
      </c>
      <c r="C12" s="5">
        <v>80</v>
      </c>
      <c r="D12" s="5">
        <v>20</v>
      </c>
    </row>
    <row r="13" spans="1:12" x14ac:dyDescent="0.2">
      <c r="A13" t="s">
        <v>26</v>
      </c>
      <c r="B13" t="s">
        <v>27</v>
      </c>
      <c r="C13" s="5">
        <v>43</v>
      </c>
      <c r="D13" s="5">
        <v>57</v>
      </c>
    </row>
    <row r="14" spans="1:12" x14ac:dyDescent="0.2">
      <c r="A14" t="s">
        <v>26</v>
      </c>
      <c r="B14" t="s">
        <v>28</v>
      </c>
      <c r="C14" s="5">
        <v>57</v>
      </c>
      <c r="D14" s="5">
        <v>43</v>
      </c>
    </row>
    <row r="15" spans="1:12" x14ac:dyDescent="0.2">
      <c r="A15" t="s">
        <v>26</v>
      </c>
      <c r="B15" t="s">
        <v>23</v>
      </c>
      <c r="C15" s="5">
        <v>43</v>
      </c>
      <c r="D15" s="5">
        <v>57</v>
      </c>
    </row>
    <row r="16" spans="1:12" x14ac:dyDescent="0.2">
      <c r="A16" t="s">
        <v>29</v>
      </c>
      <c r="B16" t="s">
        <v>23</v>
      </c>
      <c r="C16" s="5">
        <v>68</v>
      </c>
      <c r="D16" s="5">
        <v>32</v>
      </c>
    </row>
    <row r="17" spans="1:12" x14ac:dyDescent="0.2">
      <c r="A17" t="s">
        <v>30</v>
      </c>
      <c r="B17" t="s">
        <v>23</v>
      </c>
      <c r="C17" s="5">
        <v>76</v>
      </c>
      <c r="D17" s="5">
        <v>24</v>
      </c>
    </row>
    <row r="18" spans="1:12" x14ac:dyDescent="0.2">
      <c r="A18" t="s">
        <v>31</v>
      </c>
      <c r="B18" t="s">
        <v>27</v>
      </c>
      <c r="C18" s="5">
        <v>26</v>
      </c>
      <c r="D18" s="5">
        <v>74</v>
      </c>
    </row>
    <row r="19" spans="1:12" x14ac:dyDescent="0.2">
      <c r="A19" t="s">
        <v>31</v>
      </c>
      <c r="B19" t="s">
        <v>28</v>
      </c>
      <c r="C19" s="5">
        <v>19</v>
      </c>
      <c r="D19" s="5">
        <v>81</v>
      </c>
    </row>
    <row r="20" spans="1:12" x14ac:dyDescent="0.2">
      <c r="A20" t="s">
        <v>31</v>
      </c>
      <c r="B20" t="s">
        <v>23</v>
      </c>
      <c r="C20" s="5">
        <v>24</v>
      </c>
      <c r="D20" s="5">
        <v>76</v>
      </c>
    </row>
    <row r="21" spans="1:12" x14ac:dyDescent="0.2">
      <c r="A21" t="s">
        <v>32</v>
      </c>
      <c r="B21" t="s">
        <v>23</v>
      </c>
      <c r="C21" s="5">
        <v>75</v>
      </c>
      <c r="D21" s="5">
        <v>25</v>
      </c>
    </row>
    <row r="22" spans="1:12" x14ac:dyDescent="0.2">
      <c r="A22" t="s">
        <v>33</v>
      </c>
      <c r="B22" t="s">
        <v>27</v>
      </c>
      <c r="C22" s="5">
        <v>53</v>
      </c>
      <c r="D22" s="5">
        <v>47</v>
      </c>
    </row>
    <row r="23" spans="1:12" x14ac:dyDescent="0.2">
      <c r="A23" t="s">
        <v>33</v>
      </c>
      <c r="B23" t="s">
        <v>28</v>
      </c>
      <c r="C23" s="5">
        <v>57</v>
      </c>
      <c r="D23" s="5">
        <v>43</v>
      </c>
    </row>
    <row r="24" spans="1:12" x14ac:dyDescent="0.2">
      <c r="A24" t="s">
        <v>33</v>
      </c>
      <c r="B24" t="s">
        <v>34</v>
      </c>
      <c r="C24" s="5">
        <v>66</v>
      </c>
      <c r="D24" s="5">
        <v>34</v>
      </c>
    </row>
    <row r="25" spans="1:12" x14ac:dyDescent="0.2">
      <c r="A25" t="s">
        <v>33</v>
      </c>
      <c r="B25" t="s">
        <v>23</v>
      </c>
      <c r="C25" s="5">
        <v>57</v>
      </c>
      <c r="D25" s="5">
        <v>43</v>
      </c>
    </row>
    <row r="26" spans="1:12" x14ac:dyDescent="0.2">
      <c r="A26" s="7"/>
      <c r="B26" s="7"/>
      <c r="C26" s="7"/>
      <c r="D26" s="7"/>
    </row>
    <row r="27" spans="1:12" x14ac:dyDescent="0.2">
      <c r="A27" s="10" t="s">
        <v>154</v>
      </c>
      <c r="L27" s="12"/>
    </row>
    <row r="28" spans="1:12" x14ac:dyDescent="0.2">
      <c r="A28" s="8" t="s">
        <v>40</v>
      </c>
    </row>
    <row r="29" spans="1:12" x14ac:dyDescent="0.2">
      <c r="A29" s="9" t="s">
        <v>36</v>
      </c>
    </row>
    <row r="31" spans="1:12" ht="15.75" x14ac:dyDescent="0.2">
      <c r="A31" s="3" t="s">
        <v>89</v>
      </c>
    </row>
    <row r="32" spans="1:12" x14ac:dyDescent="0.2">
      <c r="A32" s="4" t="s">
        <v>17</v>
      </c>
    </row>
    <row r="34" spans="1:9" ht="12.75" customHeight="1" x14ac:dyDescent="0.2">
      <c r="A34" s="49" t="s">
        <v>18</v>
      </c>
      <c r="B34" s="49" t="s">
        <v>19</v>
      </c>
      <c r="C34" s="49" t="s">
        <v>90</v>
      </c>
      <c r="D34" s="49" t="s">
        <v>90</v>
      </c>
      <c r="E34" s="49" t="s">
        <v>91</v>
      </c>
      <c r="F34" s="49" t="s">
        <v>91</v>
      </c>
      <c r="G34" s="49" t="s">
        <v>92</v>
      </c>
      <c r="H34" s="49" t="s">
        <v>92</v>
      </c>
      <c r="I34" s="49" t="s">
        <v>92</v>
      </c>
    </row>
    <row r="35" spans="1:9" ht="30" x14ac:dyDescent="0.2">
      <c r="A35" s="49" t="s">
        <v>18</v>
      </c>
      <c r="B35" s="49" t="s">
        <v>19</v>
      </c>
      <c r="C35" s="1" t="s">
        <v>93</v>
      </c>
      <c r="D35" s="1" t="s">
        <v>94</v>
      </c>
      <c r="E35" s="1" t="s">
        <v>189</v>
      </c>
      <c r="F35" s="1" t="s">
        <v>95</v>
      </c>
      <c r="G35" s="1" t="s">
        <v>96</v>
      </c>
      <c r="H35" s="1" t="s">
        <v>97</v>
      </c>
      <c r="I35" s="1" t="s">
        <v>98</v>
      </c>
    </row>
    <row r="36" spans="1:9" x14ac:dyDescent="0.2">
      <c r="A36" t="s">
        <v>38</v>
      </c>
      <c r="B36" t="s">
        <v>23</v>
      </c>
      <c r="C36" s="5">
        <v>1</v>
      </c>
      <c r="D36" s="5">
        <v>2</v>
      </c>
      <c r="E36" s="5">
        <v>9</v>
      </c>
      <c r="F36" s="5">
        <v>0</v>
      </c>
      <c r="G36" s="5">
        <v>90</v>
      </c>
      <c r="H36" s="5">
        <v>48</v>
      </c>
      <c r="I36" s="5">
        <v>71</v>
      </c>
    </row>
    <row r="37" spans="1:9" x14ac:dyDescent="0.2">
      <c r="A37" t="s">
        <v>22</v>
      </c>
      <c r="B37" t="s">
        <v>23</v>
      </c>
      <c r="C37" s="5">
        <v>12</v>
      </c>
      <c r="D37" s="5">
        <v>43</v>
      </c>
      <c r="E37" s="5">
        <v>22</v>
      </c>
      <c r="F37" s="5">
        <v>2</v>
      </c>
      <c r="G37" s="5">
        <v>68</v>
      </c>
      <c r="H37" s="5">
        <v>10</v>
      </c>
      <c r="I37" s="5">
        <v>15</v>
      </c>
    </row>
    <row r="38" spans="1:9" x14ac:dyDescent="0.2">
      <c r="A38" t="s">
        <v>24</v>
      </c>
      <c r="B38" t="s">
        <v>23</v>
      </c>
      <c r="C38" s="5">
        <v>2</v>
      </c>
      <c r="D38" s="5">
        <v>34</v>
      </c>
      <c r="E38" s="5">
        <v>16</v>
      </c>
      <c r="F38" s="5">
        <v>2</v>
      </c>
      <c r="G38" s="5">
        <v>58</v>
      </c>
      <c r="H38" s="5">
        <v>6</v>
      </c>
      <c r="I38" s="5">
        <v>13</v>
      </c>
    </row>
    <row r="39" spans="1:9" x14ac:dyDescent="0.2">
      <c r="A39" t="s">
        <v>25</v>
      </c>
      <c r="B39" t="s">
        <v>23</v>
      </c>
      <c r="C39" s="6" t="s">
        <v>35</v>
      </c>
      <c r="D39" s="6" t="s">
        <v>35</v>
      </c>
      <c r="E39" s="6" t="s">
        <v>35</v>
      </c>
      <c r="F39" s="6" t="s">
        <v>35</v>
      </c>
      <c r="G39" s="6" t="s">
        <v>35</v>
      </c>
      <c r="H39" s="6" t="s">
        <v>35</v>
      </c>
      <c r="I39" s="6" t="s">
        <v>35</v>
      </c>
    </row>
    <row r="40" spans="1:9" x14ac:dyDescent="0.2">
      <c r="A40" t="s">
        <v>39</v>
      </c>
      <c r="B40" t="s">
        <v>27</v>
      </c>
      <c r="C40" s="5">
        <v>2</v>
      </c>
      <c r="D40" s="5">
        <v>16</v>
      </c>
      <c r="E40" s="5">
        <v>13</v>
      </c>
      <c r="F40" s="5">
        <v>3</v>
      </c>
      <c r="G40" s="5">
        <v>69</v>
      </c>
      <c r="H40" s="5">
        <v>24</v>
      </c>
      <c r="I40" s="5">
        <v>31</v>
      </c>
    </row>
    <row r="41" spans="1:9" x14ac:dyDescent="0.2">
      <c r="A41" t="s">
        <v>39</v>
      </c>
      <c r="B41" t="s">
        <v>28</v>
      </c>
      <c r="C41" s="5">
        <v>8</v>
      </c>
      <c r="D41" s="5">
        <v>25</v>
      </c>
      <c r="E41" s="5">
        <v>16</v>
      </c>
      <c r="F41" s="5">
        <v>4</v>
      </c>
      <c r="G41" s="5">
        <v>37</v>
      </c>
      <c r="H41" s="5">
        <v>12</v>
      </c>
      <c r="I41" s="5">
        <v>56</v>
      </c>
    </row>
    <row r="42" spans="1:9" x14ac:dyDescent="0.2">
      <c r="A42" t="s">
        <v>39</v>
      </c>
      <c r="B42" t="s">
        <v>34</v>
      </c>
      <c r="C42" s="6" t="s">
        <v>35</v>
      </c>
      <c r="D42" s="6" t="s">
        <v>35</v>
      </c>
      <c r="E42" s="6" t="s">
        <v>35</v>
      </c>
      <c r="F42" s="6" t="s">
        <v>35</v>
      </c>
      <c r="G42" s="6" t="s">
        <v>35</v>
      </c>
      <c r="H42" s="6" t="s">
        <v>35</v>
      </c>
      <c r="I42" s="6" t="s">
        <v>35</v>
      </c>
    </row>
    <row r="43" spans="1:9" x14ac:dyDescent="0.2">
      <c r="A43" t="s">
        <v>39</v>
      </c>
      <c r="B43" t="s">
        <v>23</v>
      </c>
      <c r="C43" s="5">
        <v>3</v>
      </c>
      <c r="D43" s="5">
        <v>19</v>
      </c>
      <c r="E43" s="5">
        <v>12</v>
      </c>
      <c r="F43" s="5">
        <v>5</v>
      </c>
      <c r="G43" s="5">
        <v>64</v>
      </c>
      <c r="H43" s="5">
        <v>18</v>
      </c>
      <c r="I43" s="5">
        <v>36</v>
      </c>
    </row>
    <row r="44" spans="1:9" x14ac:dyDescent="0.2">
      <c r="A44" t="s">
        <v>26</v>
      </c>
      <c r="B44" t="s">
        <v>27</v>
      </c>
      <c r="C44" s="5">
        <v>24</v>
      </c>
      <c r="D44" s="5">
        <v>61</v>
      </c>
      <c r="E44" s="5">
        <v>31</v>
      </c>
      <c r="F44" s="5">
        <v>21</v>
      </c>
      <c r="G44" s="5">
        <v>71</v>
      </c>
      <c r="H44" s="5">
        <v>37</v>
      </c>
      <c r="I44" s="5">
        <v>55</v>
      </c>
    </row>
    <row r="45" spans="1:9" x14ac:dyDescent="0.2">
      <c r="A45" t="s">
        <v>26</v>
      </c>
      <c r="B45" t="s">
        <v>28</v>
      </c>
      <c r="C45" s="5">
        <v>4</v>
      </c>
      <c r="D45" s="5">
        <v>65</v>
      </c>
      <c r="E45" s="5">
        <v>2</v>
      </c>
      <c r="F45" s="5">
        <v>25</v>
      </c>
      <c r="G45" s="5">
        <v>54</v>
      </c>
      <c r="H45" s="5">
        <v>7</v>
      </c>
      <c r="I45" s="5">
        <v>29</v>
      </c>
    </row>
    <row r="46" spans="1:9" x14ac:dyDescent="0.2">
      <c r="A46" t="s">
        <v>26</v>
      </c>
      <c r="B46" t="s">
        <v>23</v>
      </c>
      <c r="C46" s="5">
        <v>23</v>
      </c>
      <c r="D46" s="5">
        <v>61</v>
      </c>
      <c r="E46" s="5">
        <v>30</v>
      </c>
      <c r="F46" s="5">
        <v>22</v>
      </c>
      <c r="G46" s="5">
        <v>71</v>
      </c>
      <c r="H46" s="5">
        <v>36</v>
      </c>
      <c r="I46" s="5">
        <v>55</v>
      </c>
    </row>
    <row r="47" spans="1:9" x14ac:dyDescent="0.2">
      <c r="A47" t="s">
        <v>29</v>
      </c>
      <c r="B47" t="s">
        <v>23</v>
      </c>
      <c r="C47" s="5">
        <v>8</v>
      </c>
      <c r="D47" s="5">
        <v>18</v>
      </c>
      <c r="E47" s="5">
        <v>16</v>
      </c>
      <c r="F47" s="5">
        <v>7</v>
      </c>
      <c r="G47" s="5">
        <v>70</v>
      </c>
      <c r="H47" s="5">
        <v>19</v>
      </c>
      <c r="I47" s="5">
        <v>20</v>
      </c>
    </row>
    <row r="48" spans="1:9" x14ac:dyDescent="0.2">
      <c r="A48" t="s">
        <v>30</v>
      </c>
      <c r="B48" t="s">
        <v>23</v>
      </c>
      <c r="C48" s="5">
        <v>2</v>
      </c>
      <c r="D48" s="5">
        <v>12</v>
      </c>
      <c r="E48" s="5">
        <v>31</v>
      </c>
      <c r="F48" s="5">
        <v>31</v>
      </c>
      <c r="G48" s="5">
        <v>41</v>
      </c>
      <c r="H48" s="5">
        <v>8</v>
      </c>
      <c r="I48" s="5">
        <v>7</v>
      </c>
    </row>
    <row r="49" spans="1:12" x14ac:dyDescent="0.2">
      <c r="A49" t="s">
        <v>31</v>
      </c>
      <c r="B49" t="s">
        <v>27</v>
      </c>
      <c r="C49" s="5">
        <v>5</v>
      </c>
      <c r="D49" s="5">
        <v>27</v>
      </c>
      <c r="E49" s="5">
        <v>28</v>
      </c>
      <c r="F49" s="5">
        <v>11</v>
      </c>
      <c r="G49" s="5">
        <v>77</v>
      </c>
      <c r="H49" s="5">
        <v>44</v>
      </c>
      <c r="I49" s="5">
        <v>27</v>
      </c>
    </row>
    <row r="50" spans="1:12" x14ac:dyDescent="0.2">
      <c r="A50" t="s">
        <v>31</v>
      </c>
      <c r="B50" t="s">
        <v>28</v>
      </c>
      <c r="C50" s="5">
        <v>5</v>
      </c>
      <c r="D50" s="5">
        <v>20</v>
      </c>
      <c r="E50" s="5">
        <v>7</v>
      </c>
      <c r="F50" s="5">
        <v>18</v>
      </c>
      <c r="G50" s="5">
        <v>72</v>
      </c>
      <c r="H50" s="5">
        <v>51</v>
      </c>
      <c r="I50" s="5">
        <v>17</v>
      </c>
    </row>
    <row r="51" spans="1:12" x14ac:dyDescent="0.2">
      <c r="A51" t="s">
        <v>31</v>
      </c>
      <c r="B51" t="s">
        <v>23</v>
      </c>
      <c r="C51" s="5">
        <v>5</v>
      </c>
      <c r="D51" s="5">
        <v>25</v>
      </c>
      <c r="E51" s="5">
        <v>23</v>
      </c>
      <c r="F51" s="5">
        <v>12</v>
      </c>
      <c r="G51" s="5">
        <v>75</v>
      </c>
      <c r="H51" s="5">
        <v>46</v>
      </c>
      <c r="I51" s="5">
        <v>25</v>
      </c>
    </row>
    <row r="52" spans="1:12" x14ac:dyDescent="0.2">
      <c r="A52" t="s">
        <v>32</v>
      </c>
      <c r="B52" t="s">
        <v>23</v>
      </c>
      <c r="C52" s="6" t="s">
        <v>35</v>
      </c>
      <c r="D52" s="6" t="s">
        <v>35</v>
      </c>
      <c r="E52" s="6" t="s">
        <v>35</v>
      </c>
      <c r="F52" s="6" t="s">
        <v>35</v>
      </c>
      <c r="G52" s="6" t="s">
        <v>35</v>
      </c>
      <c r="H52" s="6" t="s">
        <v>35</v>
      </c>
      <c r="I52" s="6" t="s">
        <v>35</v>
      </c>
    </row>
    <row r="53" spans="1:12" x14ac:dyDescent="0.2">
      <c r="A53" t="s">
        <v>33</v>
      </c>
      <c r="B53" t="s">
        <v>27</v>
      </c>
      <c r="C53" s="5">
        <v>10</v>
      </c>
      <c r="D53" s="5">
        <v>14</v>
      </c>
      <c r="E53" s="5">
        <v>18</v>
      </c>
      <c r="F53" s="5">
        <v>19</v>
      </c>
      <c r="G53" s="5">
        <v>75</v>
      </c>
      <c r="H53" s="5">
        <v>17</v>
      </c>
      <c r="I53" s="5">
        <v>13</v>
      </c>
    </row>
    <row r="54" spans="1:12" x14ac:dyDescent="0.2">
      <c r="A54" t="s">
        <v>33</v>
      </c>
      <c r="B54" t="s">
        <v>28</v>
      </c>
      <c r="C54" s="5">
        <v>12</v>
      </c>
      <c r="D54" s="5">
        <v>20</v>
      </c>
      <c r="E54" s="5">
        <v>17</v>
      </c>
      <c r="F54" s="5">
        <v>41</v>
      </c>
      <c r="G54" s="5">
        <v>53</v>
      </c>
      <c r="H54" s="5">
        <v>32</v>
      </c>
      <c r="I54" s="5">
        <v>8</v>
      </c>
    </row>
    <row r="55" spans="1:12" x14ac:dyDescent="0.2">
      <c r="A55" t="s">
        <v>33</v>
      </c>
      <c r="B55" t="s">
        <v>34</v>
      </c>
      <c r="C55" s="6" t="s">
        <v>35</v>
      </c>
      <c r="D55" s="5">
        <v>4</v>
      </c>
      <c r="E55" s="5">
        <v>7</v>
      </c>
      <c r="F55" s="5">
        <v>37</v>
      </c>
      <c r="G55" s="5">
        <v>82</v>
      </c>
      <c r="H55" s="5">
        <v>16</v>
      </c>
      <c r="I55" s="5">
        <v>37</v>
      </c>
    </row>
    <row r="56" spans="1:12" x14ac:dyDescent="0.2">
      <c r="A56" t="s">
        <v>33</v>
      </c>
      <c r="B56" t="s">
        <v>23</v>
      </c>
      <c r="C56" s="5">
        <v>9</v>
      </c>
      <c r="D56" s="5">
        <v>13</v>
      </c>
      <c r="E56" s="5">
        <v>16</v>
      </c>
      <c r="F56" s="5">
        <v>26</v>
      </c>
      <c r="G56" s="5">
        <v>73</v>
      </c>
      <c r="H56" s="5">
        <v>19</v>
      </c>
      <c r="I56" s="5">
        <v>17</v>
      </c>
    </row>
    <row r="57" spans="1:12" x14ac:dyDescent="0.2">
      <c r="A57" s="7"/>
      <c r="B57" s="7"/>
      <c r="C57" s="7"/>
      <c r="D57" s="7"/>
      <c r="E57" s="7"/>
      <c r="F57" s="7"/>
      <c r="G57" s="7"/>
      <c r="H57" s="7"/>
      <c r="I57" s="7"/>
    </row>
    <row r="58" spans="1:12" x14ac:dyDescent="0.2">
      <c r="A58" s="10" t="s">
        <v>155</v>
      </c>
      <c r="J58" s="12"/>
      <c r="L58" s="12"/>
    </row>
    <row r="59" spans="1:12" x14ac:dyDescent="0.2">
      <c r="A59" s="18" t="s">
        <v>124</v>
      </c>
    </row>
    <row r="60" spans="1:12" x14ac:dyDescent="0.2">
      <c r="A60" s="9" t="s">
        <v>36</v>
      </c>
    </row>
  </sheetData>
  <mergeCells count="5">
    <mergeCell ref="A34:A35"/>
    <mergeCell ref="B34:B35"/>
    <mergeCell ref="C34:D34"/>
    <mergeCell ref="E34:F34"/>
    <mergeCell ref="G34:I34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topLeftCell="A16" zoomScaleNormal="100" workbookViewId="0">
      <selection activeCell="A17" sqref="A17"/>
    </sheetView>
  </sheetViews>
  <sheetFormatPr baseColWidth="10" defaultColWidth="10.7109375" defaultRowHeight="12.75" x14ac:dyDescent="0.2"/>
  <cols>
    <col min="1" max="2" width="22.7109375" customWidth="1"/>
    <col min="3" max="9" width="14.7109375" customWidth="1"/>
  </cols>
  <sheetData>
    <row r="1" spans="1:12" ht="15.75" x14ac:dyDescent="0.2">
      <c r="A1" s="3" t="s">
        <v>15</v>
      </c>
      <c r="L1" s="2" t="str">
        <f>HYPERLINK("#'Sommaire'!A1", "Retour sommaire")</f>
        <v>Retour sommaire</v>
      </c>
    </row>
    <row r="2" spans="1:12" x14ac:dyDescent="0.2">
      <c r="A2" s="4" t="s">
        <v>17</v>
      </c>
    </row>
    <row r="4" spans="1:12" ht="30" x14ac:dyDescent="0.2">
      <c r="A4" s="1" t="s">
        <v>18</v>
      </c>
      <c r="B4" s="1" t="s">
        <v>19</v>
      </c>
      <c r="C4" s="1" t="s">
        <v>99</v>
      </c>
      <c r="D4" s="1" t="s">
        <v>100</v>
      </c>
      <c r="E4" s="1" t="s">
        <v>101</v>
      </c>
    </row>
    <row r="5" spans="1:12" x14ac:dyDescent="0.2">
      <c r="A5" t="s">
        <v>26</v>
      </c>
      <c r="B5" s="25" t="s">
        <v>27</v>
      </c>
      <c r="C5" s="26">
        <v>84</v>
      </c>
      <c r="D5" s="26" t="s">
        <v>35</v>
      </c>
      <c r="E5" s="26" t="s">
        <v>35</v>
      </c>
    </row>
    <row r="6" spans="1:12" x14ac:dyDescent="0.2">
      <c r="A6" t="s">
        <v>26</v>
      </c>
      <c r="B6" s="25" t="s">
        <v>28</v>
      </c>
      <c r="C6" s="26">
        <v>12</v>
      </c>
      <c r="D6" s="26">
        <v>80</v>
      </c>
      <c r="E6" s="26">
        <v>8</v>
      </c>
    </row>
    <row r="7" spans="1:12" x14ac:dyDescent="0.2">
      <c r="A7" t="s">
        <v>26</v>
      </c>
      <c r="B7" s="25" t="s">
        <v>23</v>
      </c>
      <c r="C7" s="26">
        <v>82</v>
      </c>
      <c r="D7" s="26">
        <v>18</v>
      </c>
      <c r="E7" s="26">
        <v>0</v>
      </c>
    </row>
    <row r="8" spans="1:12" x14ac:dyDescent="0.2">
      <c r="A8" t="s">
        <v>33</v>
      </c>
      <c r="B8" s="25" t="s">
        <v>27</v>
      </c>
      <c r="C8" s="26">
        <v>99</v>
      </c>
      <c r="D8" s="26">
        <v>1</v>
      </c>
      <c r="E8" s="26">
        <v>0</v>
      </c>
    </row>
    <row r="9" spans="1:12" x14ac:dyDescent="0.2">
      <c r="A9" t="s">
        <v>33</v>
      </c>
      <c r="B9" s="25" t="s">
        <v>28</v>
      </c>
      <c r="C9" s="26">
        <v>27</v>
      </c>
      <c r="D9" s="26">
        <v>37</v>
      </c>
      <c r="E9" s="26">
        <v>36</v>
      </c>
    </row>
    <row r="10" spans="1:12" x14ac:dyDescent="0.2">
      <c r="A10" t="s">
        <v>33</v>
      </c>
      <c r="B10" s="25" t="s">
        <v>34</v>
      </c>
      <c r="C10" s="26">
        <v>2</v>
      </c>
      <c r="D10" s="26">
        <v>23</v>
      </c>
      <c r="E10" s="26">
        <v>76</v>
      </c>
    </row>
    <row r="11" spans="1:12" x14ac:dyDescent="0.2">
      <c r="A11" t="s">
        <v>33</v>
      </c>
      <c r="B11" s="25" t="s">
        <v>23</v>
      </c>
      <c r="C11" s="26">
        <v>63</v>
      </c>
      <c r="D11" s="26">
        <v>12</v>
      </c>
      <c r="E11" s="26">
        <v>25</v>
      </c>
    </row>
    <row r="12" spans="1:12" x14ac:dyDescent="0.2">
      <c r="A12" s="7"/>
      <c r="B12" s="7"/>
      <c r="C12" s="7"/>
      <c r="D12" s="7"/>
      <c r="E12" s="7"/>
    </row>
    <row r="13" spans="1:12" x14ac:dyDescent="0.2">
      <c r="A13" s="10" t="s">
        <v>156</v>
      </c>
      <c r="J13" s="12"/>
    </row>
    <row r="14" spans="1:12" x14ac:dyDescent="0.2">
      <c r="A14" s="18" t="s">
        <v>157</v>
      </c>
    </row>
    <row r="15" spans="1:12" x14ac:dyDescent="0.2">
      <c r="A15" s="9" t="s">
        <v>36</v>
      </c>
    </row>
    <row r="17" spans="1:9" ht="15.75" x14ac:dyDescent="0.2">
      <c r="A17" s="13" t="s">
        <v>158</v>
      </c>
    </row>
    <row r="18" spans="1:9" x14ac:dyDescent="0.2">
      <c r="A18" s="4" t="s">
        <v>17</v>
      </c>
    </row>
    <row r="20" spans="1:9" ht="12.75" customHeight="1" x14ac:dyDescent="0.2">
      <c r="A20" s="49" t="s">
        <v>18</v>
      </c>
      <c r="B20" s="49" t="s">
        <v>19</v>
      </c>
      <c r="C20" s="49" t="s">
        <v>102</v>
      </c>
      <c r="D20" s="49" t="s">
        <v>102</v>
      </c>
      <c r="E20" s="49" t="s">
        <v>103</v>
      </c>
      <c r="F20" s="49" t="s">
        <v>104</v>
      </c>
      <c r="G20" s="49" t="s">
        <v>105</v>
      </c>
      <c r="H20" s="49" t="s">
        <v>70</v>
      </c>
      <c r="I20" s="49" t="s">
        <v>57</v>
      </c>
    </row>
    <row r="21" spans="1:9" ht="30" x14ac:dyDescent="0.2">
      <c r="A21" s="49" t="s">
        <v>18</v>
      </c>
      <c r="B21" s="49" t="s">
        <v>19</v>
      </c>
      <c r="C21" s="1" t="s">
        <v>96</v>
      </c>
      <c r="D21" s="1" t="s">
        <v>106</v>
      </c>
      <c r="E21" s="49" t="s">
        <v>103</v>
      </c>
      <c r="F21" s="49" t="s">
        <v>104</v>
      </c>
      <c r="G21" s="49" t="s">
        <v>105</v>
      </c>
      <c r="H21" s="49" t="s">
        <v>70</v>
      </c>
      <c r="I21" s="49" t="s">
        <v>57</v>
      </c>
    </row>
    <row r="22" spans="1:9" x14ac:dyDescent="0.2">
      <c r="A22" t="s">
        <v>26</v>
      </c>
      <c r="B22" t="s">
        <v>27</v>
      </c>
      <c r="C22" s="21" t="s">
        <v>35</v>
      </c>
      <c r="D22" s="21" t="s">
        <v>35</v>
      </c>
      <c r="E22" s="21" t="s">
        <v>35</v>
      </c>
      <c r="F22" s="21" t="s">
        <v>35</v>
      </c>
      <c r="G22" s="21" t="s">
        <v>35</v>
      </c>
      <c r="H22" s="21" t="s">
        <v>35</v>
      </c>
      <c r="I22" s="21" t="s">
        <v>35</v>
      </c>
    </row>
    <row r="23" spans="1:9" x14ac:dyDescent="0.2">
      <c r="A23" t="s">
        <v>26</v>
      </c>
      <c r="B23" t="s">
        <v>28</v>
      </c>
      <c r="C23" s="27">
        <v>23</v>
      </c>
      <c r="D23" s="27">
        <v>46</v>
      </c>
      <c r="E23" s="27">
        <v>22</v>
      </c>
      <c r="F23" s="27">
        <v>23</v>
      </c>
      <c r="G23" s="27">
        <v>71</v>
      </c>
      <c r="H23" s="27">
        <v>2</v>
      </c>
      <c r="I23" s="27">
        <v>1</v>
      </c>
    </row>
    <row r="24" spans="1:9" x14ac:dyDescent="0.2">
      <c r="A24" t="s">
        <v>26</v>
      </c>
      <c r="B24" t="s">
        <v>23</v>
      </c>
      <c r="C24" s="27">
        <v>38</v>
      </c>
      <c r="D24" s="27">
        <v>49</v>
      </c>
      <c r="E24" s="27">
        <v>44</v>
      </c>
      <c r="F24" s="27">
        <v>4</v>
      </c>
      <c r="G24" s="27">
        <v>44</v>
      </c>
      <c r="H24" s="27">
        <v>5</v>
      </c>
      <c r="I24" s="27">
        <v>0</v>
      </c>
    </row>
    <row r="25" spans="1:9" x14ac:dyDescent="0.2">
      <c r="A25" t="s">
        <v>33</v>
      </c>
      <c r="B25" t="s">
        <v>27</v>
      </c>
      <c r="C25" s="21" t="s">
        <v>35</v>
      </c>
      <c r="D25" s="21" t="s">
        <v>35</v>
      </c>
      <c r="E25" s="21" t="s">
        <v>35</v>
      </c>
      <c r="F25" s="21" t="s">
        <v>35</v>
      </c>
      <c r="G25" s="21" t="s">
        <v>35</v>
      </c>
      <c r="H25" s="21" t="s">
        <v>35</v>
      </c>
      <c r="I25" s="21" t="s">
        <v>35</v>
      </c>
    </row>
    <row r="26" spans="1:9" x14ac:dyDescent="0.2">
      <c r="A26" t="s">
        <v>33</v>
      </c>
      <c r="B26" t="s">
        <v>28</v>
      </c>
      <c r="C26" s="27">
        <v>9</v>
      </c>
      <c r="D26" s="27">
        <v>32</v>
      </c>
      <c r="E26" s="27">
        <v>13</v>
      </c>
      <c r="F26" s="27">
        <v>32</v>
      </c>
      <c r="G26" s="27">
        <v>71</v>
      </c>
      <c r="H26" s="27">
        <v>1</v>
      </c>
      <c r="I26" s="27">
        <v>11</v>
      </c>
    </row>
    <row r="27" spans="1:9" x14ac:dyDescent="0.2">
      <c r="A27" t="s">
        <v>33</v>
      </c>
      <c r="B27" t="s">
        <v>34</v>
      </c>
      <c r="C27" s="27">
        <v>13</v>
      </c>
      <c r="D27" s="27">
        <v>33</v>
      </c>
      <c r="E27" s="27">
        <v>14</v>
      </c>
      <c r="F27" s="27">
        <v>9</v>
      </c>
      <c r="G27" s="27">
        <v>87</v>
      </c>
      <c r="H27" s="27">
        <v>2</v>
      </c>
      <c r="I27" s="27">
        <v>16</v>
      </c>
    </row>
    <row r="28" spans="1:9" x14ac:dyDescent="0.2">
      <c r="A28" t="s">
        <v>33</v>
      </c>
      <c r="B28" t="s">
        <v>23</v>
      </c>
      <c r="C28" s="27">
        <v>12</v>
      </c>
      <c r="D28" s="27">
        <v>33</v>
      </c>
      <c r="E28" s="27">
        <v>14</v>
      </c>
      <c r="F28" s="27">
        <v>16</v>
      </c>
      <c r="G28" s="27">
        <v>82</v>
      </c>
      <c r="H28" s="27">
        <v>2</v>
      </c>
      <c r="I28" s="27">
        <v>15</v>
      </c>
    </row>
    <row r="29" spans="1:9" x14ac:dyDescent="0.2">
      <c r="A29" s="7"/>
      <c r="B29" s="7"/>
      <c r="C29" s="7"/>
      <c r="D29" s="7"/>
      <c r="E29" s="7"/>
      <c r="F29" s="7"/>
      <c r="G29" s="7"/>
      <c r="H29" s="7"/>
      <c r="I29" s="7"/>
    </row>
    <row r="30" spans="1:9" x14ac:dyDescent="0.2">
      <c r="A30" s="10" t="s">
        <v>159</v>
      </c>
    </row>
    <row r="31" spans="1:9" x14ac:dyDescent="0.2">
      <c r="A31" s="18" t="s">
        <v>160</v>
      </c>
    </row>
    <row r="32" spans="1:9" x14ac:dyDescent="0.2">
      <c r="A32" s="9" t="s">
        <v>36</v>
      </c>
    </row>
    <row r="35" spans="1:1" x14ac:dyDescent="0.2">
      <c r="A35" s="12"/>
    </row>
  </sheetData>
  <mergeCells count="8">
    <mergeCell ref="G20:G21"/>
    <mergeCell ref="H20:H21"/>
    <mergeCell ref="I20:I21"/>
    <mergeCell ref="A20:A21"/>
    <mergeCell ref="B20:B21"/>
    <mergeCell ref="C20:D20"/>
    <mergeCell ref="E20:E21"/>
    <mergeCell ref="F20:F2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27"/>
  <sheetViews>
    <sheetView tabSelected="1" topLeftCell="A262" zoomScaleNormal="100" workbookViewId="0">
      <selection activeCell="A216" sqref="A216"/>
    </sheetView>
  </sheetViews>
  <sheetFormatPr baseColWidth="10" defaultColWidth="10.7109375" defaultRowHeight="12.75" x14ac:dyDescent="0.2"/>
  <cols>
    <col min="1" max="2" width="22.7109375" customWidth="1"/>
    <col min="3" max="7" width="14.7109375" customWidth="1"/>
    <col min="12" max="12" width="10.7109375" style="15"/>
  </cols>
  <sheetData>
    <row r="1" spans="1:12" ht="15.75" x14ac:dyDescent="0.2">
      <c r="A1" s="3" t="s">
        <v>16</v>
      </c>
      <c r="L1" s="28" t="str">
        <f>HYPERLINK("#'Sommaire'!A1", "Retour sommaire")</f>
        <v>Retour sommaire</v>
      </c>
    </row>
    <row r="2" spans="1:12" x14ac:dyDescent="0.2">
      <c r="A2" s="29" t="s">
        <v>125</v>
      </c>
      <c r="B2" s="16"/>
    </row>
    <row r="4" spans="1:12" ht="15" x14ac:dyDescent="0.2">
      <c r="A4" s="17" t="s">
        <v>18</v>
      </c>
      <c r="B4" s="17" t="s">
        <v>19</v>
      </c>
      <c r="C4" s="17" t="s">
        <v>107</v>
      </c>
    </row>
    <row r="5" spans="1:12" x14ac:dyDescent="0.2">
      <c r="A5" t="s">
        <v>38</v>
      </c>
      <c r="B5" t="s">
        <v>23</v>
      </c>
      <c r="C5" s="6">
        <v>231</v>
      </c>
    </row>
    <row r="6" spans="1:12" x14ac:dyDescent="0.2">
      <c r="A6" t="s">
        <v>22</v>
      </c>
      <c r="B6" t="s">
        <v>23</v>
      </c>
      <c r="C6" s="6" t="s">
        <v>35</v>
      </c>
    </row>
    <row r="7" spans="1:12" x14ac:dyDescent="0.2">
      <c r="A7" t="s">
        <v>24</v>
      </c>
      <c r="B7" t="s">
        <v>23</v>
      </c>
      <c r="C7" s="6">
        <v>20</v>
      </c>
    </row>
    <row r="8" spans="1:12" x14ac:dyDescent="0.2">
      <c r="A8" t="s">
        <v>25</v>
      </c>
      <c r="B8" t="s">
        <v>23</v>
      </c>
      <c r="C8" s="6" t="s">
        <v>35</v>
      </c>
    </row>
    <row r="9" spans="1:12" x14ac:dyDescent="0.2">
      <c r="A9" t="s">
        <v>26</v>
      </c>
      <c r="B9" t="s">
        <v>27</v>
      </c>
      <c r="C9" s="6" t="s">
        <v>35</v>
      </c>
    </row>
    <row r="10" spans="1:12" x14ac:dyDescent="0.2">
      <c r="A10" t="s">
        <v>26</v>
      </c>
      <c r="B10" t="s">
        <v>28</v>
      </c>
      <c r="C10" s="6" t="s">
        <v>35</v>
      </c>
    </row>
    <row r="11" spans="1:12" x14ac:dyDescent="0.2">
      <c r="A11" t="s">
        <v>26</v>
      </c>
      <c r="B11" t="s">
        <v>23</v>
      </c>
      <c r="C11" s="6" t="s">
        <v>35</v>
      </c>
    </row>
    <row r="12" spans="1:12" x14ac:dyDescent="0.2">
      <c r="A12" t="s">
        <v>29</v>
      </c>
      <c r="B12" t="s">
        <v>23</v>
      </c>
      <c r="C12" s="6">
        <v>87</v>
      </c>
    </row>
    <row r="13" spans="1:12" x14ac:dyDescent="0.2">
      <c r="A13" t="s">
        <v>30</v>
      </c>
      <c r="B13" t="s">
        <v>23</v>
      </c>
      <c r="C13" s="6">
        <v>1</v>
      </c>
    </row>
    <row r="14" spans="1:12" x14ac:dyDescent="0.2">
      <c r="A14" t="s">
        <v>31</v>
      </c>
      <c r="B14" t="s">
        <v>27</v>
      </c>
      <c r="C14" s="6">
        <v>489</v>
      </c>
    </row>
    <row r="15" spans="1:12" x14ac:dyDescent="0.2">
      <c r="A15" t="s">
        <v>31</v>
      </c>
      <c r="B15" t="s">
        <v>28</v>
      </c>
      <c r="C15" s="6" t="s">
        <v>35</v>
      </c>
    </row>
    <row r="16" spans="1:12" x14ac:dyDescent="0.2">
      <c r="A16" t="s">
        <v>31</v>
      </c>
      <c r="B16" t="s">
        <v>23</v>
      </c>
      <c r="C16" s="6">
        <v>422</v>
      </c>
    </row>
    <row r="17" spans="1:6" x14ac:dyDescent="0.2">
      <c r="A17" t="s">
        <v>32</v>
      </c>
      <c r="B17" t="s">
        <v>23</v>
      </c>
      <c r="C17" s="6">
        <v>892</v>
      </c>
    </row>
    <row r="18" spans="1:6" x14ac:dyDescent="0.2">
      <c r="A18" t="s">
        <v>33</v>
      </c>
      <c r="B18" t="s">
        <v>27</v>
      </c>
      <c r="C18" s="6" t="s">
        <v>35</v>
      </c>
    </row>
    <row r="19" spans="1:6" x14ac:dyDescent="0.2">
      <c r="A19" t="s">
        <v>33</v>
      </c>
      <c r="B19" t="s">
        <v>28</v>
      </c>
      <c r="C19" s="6">
        <v>7</v>
      </c>
    </row>
    <row r="20" spans="1:6" x14ac:dyDescent="0.2">
      <c r="A20" t="s">
        <v>33</v>
      </c>
      <c r="B20" t="s">
        <v>34</v>
      </c>
      <c r="C20" s="6" t="s">
        <v>35</v>
      </c>
    </row>
    <row r="21" spans="1:6" x14ac:dyDescent="0.2">
      <c r="A21" t="s">
        <v>33</v>
      </c>
      <c r="B21" t="s">
        <v>23</v>
      </c>
      <c r="C21" s="6">
        <v>5</v>
      </c>
    </row>
    <row r="22" spans="1:6" x14ac:dyDescent="0.2">
      <c r="A22" s="7"/>
      <c r="B22" s="7"/>
      <c r="C22" s="7"/>
    </row>
    <row r="23" spans="1:6" x14ac:dyDescent="0.2">
      <c r="A23" s="10" t="s">
        <v>108</v>
      </c>
      <c r="F23" s="11"/>
    </row>
    <row r="24" spans="1:6" x14ac:dyDescent="0.2">
      <c r="A24" s="8" t="s">
        <v>41</v>
      </c>
    </row>
    <row r="25" spans="1:6" x14ac:dyDescent="0.2">
      <c r="A25" s="9" t="s">
        <v>36</v>
      </c>
    </row>
    <row r="27" spans="1:6" ht="15.75" x14ac:dyDescent="0.2">
      <c r="A27" s="3" t="s">
        <v>109</v>
      </c>
    </row>
    <row r="28" spans="1:6" x14ac:dyDescent="0.2">
      <c r="A28" s="29" t="s">
        <v>125</v>
      </c>
      <c r="B28" s="16"/>
    </row>
    <row r="30" spans="1:6" ht="15" x14ac:dyDescent="0.2">
      <c r="A30" s="17" t="s">
        <v>18</v>
      </c>
      <c r="B30" s="17" t="s">
        <v>19</v>
      </c>
      <c r="C30" s="17" t="s">
        <v>110</v>
      </c>
    </row>
    <row r="31" spans="1:6" x14ac:dyDescent="0.2">
      <c r="A31" t="s">
        <v>22</v>
      </c>
      <c r="B31" t="s">
        <v>23</v>
      </c>
      <c r="C31" s="6">
        <v>4</v>
      </c>
    </row>
    <row r="32" spans="1:6" x14ac:dyDescent="0.2">
      <c r="A32" t="s">
        <v>24</v>
      </c>
      <c r="B32" t="s">
        <v>23</v>
      </c>
      <c r="C32" s="6">
        <v>3</v>
      </c>
    </row>
    <row r="33" spans="1:3" x14ac:dyDescent="0.2">
      <c r="A33" t="s">
        <v>25</v>
      </c>
      <c r="B33" t="s">
        <v>23</v>
      </c>
      <c r="C33" s="6">
        <v>1</v>
      </c>
    </row>
    <row r="34" spans="1:3" x14ac:dyDescent="0.2">
      <c r="A34" t="s">
        <v>39</v>
      </c>
      <c r="B34" t="s">
        <v>27</v>
      </c>
      <c r="C34" s="6">
        <v>4</v>
      </c>
    </row>
    <row r="35" spans="1:3" x14ac:dyDescent="0.2">
      <c r="A35" t="s">
        <v>39</v>
      </c>
      <c r="B35" t="s">
        <v>28</v>
      </c>
      <c r="C35" s="6">
        <v>5</v>
      </c>
    </row>
    <row r="36" spans="1:3" x14ac:dyDescent="0.2">
      <c r="A36" t="s">
        <v>39</v>
      </c>
      <c r="B36" t="s">
        <v>34</v>
      </c>
      <c r="C36" s="6">
        <v>10</v>
      </c>
    </row>
    <row r="37" spans="1:3" x14ac:dyDescent="0.2">
      <c r="A37" t="s">
        <v>39</v>
      </c>
      <c r="B37" t="s">
        <v>23</v>
      </c>
      <c r="C37" s="6">
        <v>7</v>
      </c>
    </row>
    <row r="38" spans="1:3" x14ac:dyDescent="0.2">
      <c r="A38" t="s">
        <v>26</v>
      </c>
      <c r="B38" t="s">
        <v>27</v>
      </c>
      <c r="C38" s="6">
        <v>1</v>
      </c>
    </row>
    <row r="39" spans="1:3" x14ac:dyDescent="0.2">
      <c r="A39" t="s">
        <v>26</v>
      </c>
      <c r="B39" t="s">
        <v>28</v>
      </c>
      <c r="C39" s="6">
        <v>1</v>
      </c>
    </row>
    <row r="40" spans="1:3" x14ac:dyDescent="0.2">
      <c r="A40" t="s">
        <v>26</v>
      </c>
      <c r="B40" t="s">
        <v>23</v>
      </c>
      <c r="C40" s="6">
        <v>1</v>
      </c>
    </row>
    <row r="41" spans="1:3" x14ac:dyDescent="0.2">
      <c r="A41" t="s">
        <v>29</v>
      </c>
      <c r="B41" t="s">
        <v>23</v>
      </c>
      <c r="C41" s="6">
        <v>63</v>
      </c>
    </row>
    <row r="42" spans="1:3" x14ac:dyDescent="0.2">
      <c r="A42" t="s">
        <v>30</v>
      </c>
      <c r="B42" t="s">
        <v>23</v>
      </c>
      <c r="C42" s="6">
        <v>1</v>
      </c>
    </row>
    <row r="43" spans="1:3" x14ac:dyDescent="0.2">
      <c r="A43" t="s">
        <v>31</v>
      </c>
      <c r="B43" t="s">
        <v>27</v>
      </c>
      <c r="C43" s="6">
        <v>8</v>
      </c>
    </row>
    <row r="44" spans="1:3" x14ac:dyDescent="0.2">
      <c r="A44" t="s">
        <v>31</v>
      </c>
      <c r="B44" t="s">
        <v>28</v>
      </c>
      <c r="C44" s="6">
        <v>13</v>
      </c>
    </row>
    <row r="45" spans="1:3" x14ac:dyDescent="0.2">
      <c r="A45" t="s">
        <v>31</v>
      </c>
      <c r="B45" t="s">
        <v>23</v>
      </c>
      <c r="C45" s="6">
        <v>10</v>
      </c>
    </row>
    <row r="46" spans="1:3" x14ac:dyDescent="0.2">
      <c r="A46" t="s">
        <v>32</v>
      </c>
      <c r="B46" t="s">
        <v>23</v>
      </c>
      <c r="C46" s="6" t="s">
        <v>35</v>
      </c>
    </row>
    <row r="47" spans="1:3" x14ac:dyDescent="0.2">
      <c r="A47" t="s">
        <v>33</v>
      </c>
      <c r="B47" t="s">
        <v>27</v>
      </c>
      <c r="C47" s="6">
        <v>3</v>
      </c>
    </row>
    <row r="48" spans="1:3" x14ac:dyDescent="0.2">
      <c r="A48" t="s">
        <v>33</v>
      </c>
      <c r="B48" t="s">
        <v>28</v>
      </c>
      <c r="C48" s="6">
        <v>2</v>
      </c>
    </row>
    <row r="49" spans="1:4" x14ac:dyDescent="0.2">
      <c r="A49" t="s">
        <v>33</v>
      </c>
      <c r="B49" t="s">
        <v>34</v>
      </c>
      <c r="C49" s="6">
        <v>2</v>
      </c>
    </row>
    <row r="50" spans="1:4" x14ac:dyDescent="0.2">
      <c r="A50" t="s">
        <v>33</v>
      </c>
      <c r="B50" t="s">
        <v>23</v>
      </c>
      <c r="C50" s="6">
        <v>3</v>
      </c>
    </row>
    <row r="51" spans="1:4" x14ac:dyDescent="0.2">
      <c r="A51" s="7"/>
      <c r="B51" s="7"/>
      <c r="C51" s="7"/>
    </row>
    <row r="52" spans="1:4" x14ac:dyDescent="0.2">
      <c r="A52" s="8" t="s">
        <v>111</v>
      </c>
    </row>
    <row r="53" spans="1:4" x14ac:dyDescent="0.2">
      <c r="A53" s="8" t="s">
        <v>42</v>
      </c>
    </row>
    <row r="54" spans="1:4" x14ac:dyDescent="0.2">
      <c r="A54" s="9" t="s">
        <v>36</v>
      </c>
    </row>
    <row r="56" spans="1:4" ht="15.75" x14ac:dyDescent="0.2">
      <c r="A56" s="13" t="s">
        <v>161</v>
      </c>
    </row>
    <row r="57" spans="1:4" x14ac:dyDescent="0.2">
      <c r="A57" s="4" t="s">
        <v>17</v>
      </c>
    </row>
    <row r="59" spans="1:4" ht="15" x14ac:dyDescent="0.2">
      <c r="A59" s="17" t="s">
        <v>18</v>
      </c>
      <c r="B59" s="17" t="s">
        <v>19</v>
      </c>
      <c r="C59" s="17" t="s">
        <v>112</v>
      </c>
      <c r="D59" s="17" t="s">
        <v>113</v>
      </c>
    </row>
    <row r="60" spans="1:4" x14ac:dyDescent="0.2">
      <c r="A60" t="s">
        <v>38</v>
      </c>
      <c r="B60" t="s">
        <v>23</v>
      </c>
      <c r="C60" s="6">
        <v>100</v>
      </c>
      <c r="D60" s="6">
        <v>0</v>
      </c>
    </row>
    <row r="61" spans="1:4" x14ac:dyDescent="0.2">
      <c r="A61" t="s">
        <v>22</v>
      </c>
      <c r="B61" t="s">
        <v>23</v>
      </c>
      <c r="C61" s="6" t="s">
        <v>35</v>
      </c>
      <c r="D61" s="6" t="s">
        <v>35</v>
      </c>
    </row>
    <row r="62" spans="1:4" x14ac:dyDescent="0.2">
      <c r="A62" t="s">
        <v>24</v>
      </c>
      <c r="B62" t="s">
        <v>23</v>
      </c>
      <c r="C62" s="6" t="s">
        <v>35</v>
      </c>
      <c r="D62" s="6" t="s">
        <v>35</v>
      </c>
    </row>
    <row r="63" spans="1:4" x14ac:dyDescent="0.2">
      <c r="A63" t="s">
        <v>25</v>
      </c>
      <c r="B63" t="s">
        <v>23</v>
      </c>
      <c r="C63" s="6" t="s">
        <v>35</v>
      </c>
      <c r="D63" s="6" t="s">
        <v>35</v>
      </c>
    </row>
    <row r="64" spans="1:4" x14ac:dyDescent="0.2">
      <c r="A64" t="s">
        <v>26</v>
      </c>
      <c r="B64" t="s">
        <v>27</v>
      </c>
      <c r="C64" s="6" t="s">
        <v>35</v>
      </c>
      <c r="D64" s="6" t="s">
        <v>35</v>
      </c>
    </row>
    <row r="65" spans="1:4" x14ac:dyDescent="0.2">
      <c r="A65" t="s">
        <v>26</v>
      </c>
      <c r="B65" t="s">
        <v>28</v>
      </c>
      <c r="C65" s="6" t="s">
        <v>35</v>
      </c>
      <c r="D65" s="6" t="s">
        <v>35</v>
      </c>
    </row>
    <row r="66" spans="1:4" x14ac:dyDescent="0.2">
      <c r="A66" t="s">
        <v>26</v>
      </c>
      <c r="B66" t="s">
        <v>23</v>
      </c>
      <c r="C66" s="6" t="s">
        <v>35</v>
      </c>
      <c r="D66" s="6" t="s">
        <v>35</v>
      </c>
    </row>
    <row r="67" spans="1:4" x14ac:dyDescent="0.2">
      <c r="A67" t="s">
        <v>29</v>
      </c>
      <c r="B67" t="s">
        <v>23</v>
      </c>
      <c r="C67" s="6">
        <v>100</v>
      </c>
      <c r="D67" s="6">
        <v>0</v>
      </c>
    </row>
    <row r="68" spans="1:4" x14ac:dyDescent="0.2">
      <c r="A68" t="s">
        <v>30</v>
      </c>
      <c r="B68" t="s">
        <v>23</v>
      </c>
      <c r="C68" s="6">
        <v>60</v>
      </c>
      <c r="D68" s="6">
        <v>40</v>
      </c>
    </row>
    <row r="69" spans="1:4" x14ac:dyDescent="0.2">
      <c r="A69" t="s">
        <v>31</v>
      </c>
      <c r="B69" t="s">
        <v>27</v>
      </c>
      <c r="C69" s="6">
        <v>56</v>
      </c>
      <c r="D69" s="6">
        <v>44</v>
      </c>
    </row>
    <row r="70" spans="1:4" x14ac:dyDescent="0.2">
      <c r="A70" t="s">
        <v>31</v>
      </c>
      <c r="B70" t="s">
        <v>28</v>
      </c>
      <c r="C70" s="6">
        <v>94</v>
      </c>
      <c r="D70" s="6">
        <v>6</v>
      </c>
    </row>
    <row r="71" spans="1:4" x14ac:dyDescent="0.2">
      <c r="A71" t="s">
        <v>31</v>
      </c>
      <c r="B71" t="s">
        <v>23</v>
      </c>
      <c r="C71" s="6">
        <v>74</v>
      </c>
      <c r="D71" s="6">
        <v>26</v>
      </c>
    </row>
    <row r="72" spans="1:4" x14ac:dyDescent="0.2">
      <c r="A72" t="s">
        <v>32</v>
      </c>
      <c r="B72" t="s">
        <v>23</v>
      </c>
      <c r="C72" s="6" t="s">
        <v>35</v>
      </c>
      <c r="D72" s="6" t="s">
        <v>35</v>
      </c>
    </row>
    <row r="73" spans="1:4" x14ac:dyDescent="0.2">
      <c r="A73" t="s">
        <v>33</v>
      </c>
      <c r="B73" t="s">
        <v>27</v>
      </c>
      <c r="C73" s="6" t="s">
        <v>35</v>
      </c>
      <c r="D73" s="6" t="s">
        <v>35</v>
      </c>
    </row>
    <row r="74" spans="1:4" x14ac:dyDescent="0.2">
      <c r="A74" t="s">
        <v>33</v>
      </c>
      <c r="B74" t="s">
        <v>28</v>
      </c>
      <c r="C74" s="6" t="s">
        <v>35</v>
      </c>
      <c r="D74" s="6" t="s">
        <v>35</v>
      </c>
    </row>
    <row r="75" spans="1:4" x14ac:dyDescent="0.2">
      <c r="A75" t="s">
        <v>33</v>
      </c>
      <c r="B75" t="s">
        <v>34</v>
      </c>
      <c r="C75" s="6" t="s">
        <v>35</v>
      </c>
      <c r="D75" s="6" t="s">
        <v>35</v>
      </c>
    </row>
    <row r="76" spans="1:4" x14ac:dyDescent="0.2">
      <c r="A76" t="s">
        <v>33</v>
      </c>
      <c r="B76" t="s">
        <v>23</v>
      </c>
      <c r="C76" s="6" t="s">
        <v>35</v>
      </c>
      <c r="D76" s="6" t="s">
        <v>35</v>
      </c>
    </row>
    <row r="77" spans="1:4" x14ac:dyDescent="0.2">
      <c r="A77" s="7"/>
      <c r="B77" s="7"/>
      <c r="C77" s="7"/>
      <c r="D77" s="7"/>
    </row>
    <row r="78" spans="1:4" x14ac:dyDescent="0.2">
      <c r="A78" s="10" t="s">
        <v>176</v>
      </c>
    </row>
    <row r="79" spans="1:4" x14ac:dyDescent="0.2">
      <c r="A79" s="10" t="s">
        <v>41</v>
      </c>
    </row>
    <row r="80" spans="1:4" x14ac:dyDescent="0.2">
      <c r="A80" s="9" t="s">
        <v>36</v>
      </c>
    </row>
    <row r="82" spans="1:4" ht="15.75" x14ac:dyDescent="0.2">
      <c r="A82" s="13" t="s">
        <v>175</v>
      </c>
    </row>
    <row r="83" spans="1:4" x14ac:dyDescent="0.2">
      <c r="A83" s="4" t="s">
        <v>17</v>
      </c>
    </row>
    <row r="85" spans="1:4" ht="15" x14ac:dyDescent="0.2">
      <c r="A85" s="17" t="s">
        <v>18</v>
      </c>
      <c r="B85" s="17" t="s">
        <v>19</v>
      </c>
      <c r="C85" s="17" t="s">
        <v>112</v>
      </c>
      <c r="D85" s="17" t="s">
        <v>113</v>
      </c>
    </row>
    <row r="86" spans="1:4" x14ac:dyDescent="0.2">
      <c r="A86" t="s">
        <v>22</v>
      </c>
      <c r="B86" t="s">
        <v>23</v>
      </c>
      <c r="C86" s="6">
        <v>93</v>
      </c>
      <c r="D86" s="6">
        <v>7</v>
      </c>
    </row>
    <row r="87" spans="1:4" x14ac:dyDescent="0.2">
      <c r="A87" t="s">
        <v>24</v>
      </c>
      <c r="B87" t="s">
        <v>23</v>
      </c>
      <c r="C87" s="6">
        <v>82</v>
      </c>
      <c r="D87" s="6">
        <v>18</v>
      </c>
    </row>
    <row r="88" spans="1:4" x14ac:dyDescent="0.2">
      <c r="A88" t="s">
        <v>25</v>
      </c>
      <c r="B88" t="s">
        <v>23</v>
      </c>
      <c r="C88" s="6">
        <v>78</v>
      </c>
      <c r="D88" s="6">
        <v>22</v>
      </c>
    </row>
    <row r="89" spans="1:4" x14ac:dyDescent="0.2">
      <c r="A89" t="s">
        <v>39</v>
      </c>
      <c r="B89" t="s">
        <v>27</v>
      </c>
      <c r="C89" s="6">
        <v>14</v>
      </c>
      <c r="D89" s="6">
        <v>86</v>
      </c>
    </row>
    <row r="90" spans="1:4" x14ac:dyDescent="0.2">
      <c r="A90" t="s">
        <v>39</v>
      </c>
      <c r="B90" t="s">
        <v>28</v>
      </c>
      <c r="C90" s="6">
        <v>3</v>
      </c>
      <c r="D90" s="6">
        <v>97</v>
      </c>
    </row>
    <row r="91" spans="1:4" x14ac:dyDescent="0.2">
      <c r="A91" t="s">
        <v>39</v>
      </c>
      <c r="B91" t="s">
        <v>34</v>
      </c>
      <c r="C91" s="6">
        <v>2</v>
      </c>
      <c r="D91" s="6">
        <v>98</v>
      </c>
    </row>
    <row r="92" spans="1:4" x14ac:dyDescent="0.2">
      <c r="A92" t="s">
        <v>39</v>
      </c>
      <c r="B92" t="s">
        <v>23</v>
      </c>
      <c r="C92" s="6">
        <v>6</v>
      </c>
      <c r="D92" s="6">
        <v>94</v>
      </c>
    </row>
    <row r="93" spans="1:4" x14ac:dyDescent="0.2">
      <c r="A93" t="s">
        <v>26</v>
      </c>
      <c r="B93" t="s">
        <v>27</v>
      </c>
      <c r="C93" s="6">
        <v>20</v>
      </c>
      <c r="D93" s="6">
        <v>80</v>
      </c>
    </row>
    <row r="94" spans="1:4" x14ac:dyDescent="0.2">
      <c r="A94" t="s">
        <v>26</v>
      </c>
      <c r="B94" t="s">
        <v>28</v>
      </c>
      <c r="C94" s="6">
        <v>3</v>
      </c>
      <c r="D94" s="6">
        <v>97</v>
      </c>
    </row>
    <row r="95" spans="1:4" x14ac:dyDescent="0.2">
      <c r="A95" t="s">
        <v>26</v>
      </c>
      <c r="B95" t="s">
        <v>23</v>
      </c>
      <c r="C95" s="6">
        <v>20</v>
      </c>
      <c r="D95" s="6">
        <v>80</v>
      </c>
    </row>
    <row r="96" spans="1:4" x14ac:dyDescent="0.2">
      <c r="A96" t="s">
        <v>29</v>
      </c>
      <c r="B96" t="s">
        <v>23</v>
      </c>
      <c r="C96" s="6">
        <v>81</v>
      </c>
      <c r="D96" s="6">
        <v>19</v>
      </c>
    </row>
    <row r="97" spans="1:15" x14ac:dyDescent="0.2">
      <c r="A97" t="s">
        <v>30</v>
      </c>
      <c r="B97" t="s">
        <v>23</v>
      </c>
      <c r="C97" s="6">
        <v>35</v>
      </c>
      <c r="D97" s="6">
        <v>65</v>
      </c>
    </row>
    <row r="98" spans="1:15" x14ac:dyDescent="0.2">
      <c r="A98" t="s">
        <v>31</v>
      </c>
      <c r="B98" t="s">
        <v>27</v>
      </c>
      <c r="C98" s="6">
        <v>79</v>
      </c>
      <c r="D98" s="6">
        <v>21</v>
      </c>
    </row>
    <row r="99" spans="1:15" x14ac:dyDescent="0.2">
      <c r="A99" t="s">
        <v>31</v>
      </c>
      <c r="B99" t="s">
        <v>28</v>
      </c>
      <c r="C99" s="6">
        <v>4</v>
      </c>
      <c r="D99" s="6">
        <v>96</v>
      </c>
      <c r="O99" s="11" t="s">
        <v>123</v>
      </c>
    </row>
    <row r="100" spans="1:15" x14ac:dyDescent="0.2">
      <c r="A100" t="s">
        <v>31</v>
      </c>
      <c r="B100" t="s">
        <v>23</v>
      </c>
      <c r="C100" s="6">
        <v>63</v>
      </c>
      <c r="D100" s="6">
        <v>37</v>
      </c>
    </row>
    <row r="101" spans="1:15" x14ac:dyDescent="0.2">
      <c r="A101" t="s">
        <v>32</v>
      </c>
      <c r="B101" t="s">
        <v>23</v>
      </c>
      <c r="C101" s="6" t="s">
        <v>35</v>
      </c>
      <c r="D101" s="6" t="s">
        <v>35</v>
      </c>
    </row>
    <row r="102" spans="1:15" x14ac:dyDescent="0.2">
      <c r="A102" t="s">
        <v>33</v>
      </c>
      <c r="B102" t="s">
        <v>27</v>
      </c>
      <c r="C102" s="6">
        <v>68</v>
      </c>
      <c r="D102" s="6">
        <v>32</v>
      </c>
    </row>
    <row r="103" spans="1:15" x14ac:dyDescent="0.2">
      <c r="A103" t="s">
        <v>33</v>
      </c>
      <c r="B103" t="s">
        <v>28</v>
      </c>
      <c r="C103" s="6">
        <v>4</v>
      </c>
      <c r="D103" s="6">
        <v>96</v>
      </c>
    </row>
    <row r="104" spans="1:15" x14ac:dyDescent="0.2">
      <c r="A104" t="s">
        <v>33</v>
      </c>
      <c r="B104" t="s">
        <v>34</v>
      </c>
      <c r="C104" s="6" t="s">
        <v>35</v>
      </c>
      <c r="D104" s="6" t="s">
        <v>35</v>
      </c>
    </row>
    <row r="105" spans="1:15" x14ac:dyDescent="0.2">
      <c r="A105" t="s">
        <v>33</v>
      </c>
      <c r="B105" t="s">
        <v>23</v>
      </c>
      <c r="C105" s="6">
        <v>40</v>
      </c>
      <c r="D105" s="6">
        <v>60</v>
      </c>
    </row>
    <row r="106" spans="1:15" x14ac:dyDescent="0.2">
      <c r="A106" s="7"/>
      <c r="B106" s="7"/>
      <c r="C106" s="7"/>
      <c r="D106" s="7"/>
    </row>
    <row r="107" spans="1:15" x14ac:dyDescent="0.2">
      <c r="A107" s="10" t="s">
        <v>162</v>
      </c>
      <c r="G107" s="12"/>
    </row>
    <row r="108" spans="1:15" x14ac:dyDescent="0.2">
      <c r="A108" s="8" t="s">
        <v>42</v>
      </c>
    </row>
    <row r="109" spans="1:15" x14ac:dyDescent="0.2">
      <c r="A109" s="9" t="s">
        <v>36</v>
      </c>
    </row>
    <row r="111" spans="1:15" ht="15.75" x14ac:dyDescent="0.2">
      <c r="A111" s="3" t="s">
        <v>114</v>
      </c>
    </row>
    <row r="112" spans="1:15" x14ac:dyDescent="0.2">
      <c r="A112" s="4" t="s">
        <v>17</v>
      </c>
    </row>
    <row r="114" spans="1:4" ht="15" x14ac:dyDescent="0.2">
      <c r="A114" s="17" t="s">
        <v>18</v>
      </c>
      <c r="B114" s="17" t="s">
        <v>19</v>
      </c>
      <c r="C114" s="17" t="s">
        <v>68</v>
      </c>
      <c r="D114" s="17" t="s">
        <v>69</v>
      </c>
    </row>
    <row r="115" spans="1:4" x14ac:dyDescent="0.2">
      <c r="A115" t="s">
        <v>38</v>
      </c>
      <c r="B115" t="s">
        <v>23</v>
      </c>
      <c r="C115" s="6">
        <v>92</v>
      </c>
      <c r="D115" s="6">
        <v>8</v>
      </c>
    </row>
    <row r="116" spans="1:4" x14ac:dyDescent="0.2">
      <c r="A116" t="s">
        <v>22</v>
      </c>
      <c r="B116" t="s">
        <v>23</v>
      </c>
      <c r="C116" s="6" t="s">
        <v>35</v>
      </c>
      <c r="D116" s="6" t="s">
        <v>35</v>
      </c>
    </row>
    <row r="117" spans="1:4" x14ac:dyDescent="0.2">
      <c r="A117" t="s">
        <v>24</v>
      </c>
      <c r="B117" t="s">
        <v>23</v>
      </c>
      <c r="C117" s="6" t="s">
        <v>35</v>
      </c>
      <c r="D117" s="6" t="s">
        <v>35</v>
      </c>
    </row>
    <row r="118" spans="1:4" x14ac:dyDescent="0.2">
      <c r="A118" t="s">
        <v>25</v>
      </c>
      <c r="B118" t="s">
        <v>23</v>
      </c>
      <c r="C118" s="6" t="s">
        <v>35</v>
      </c>
      <c r="D118" s="6" t="s">
        <v>35</v>
      </c>
    </row>
    <row r="119" spans="1:4" x14ac:dyDescent="0.2">
      <c r="A119" t="s">
        <v>26</v>
      </c>
      <c r="B119" t="s">
        <v>27</v>
      </c>
      <c r="C119" s="6" t="s">
        <v>35</v>
      </c>
      <c r="D119" s="6" t="s">
        <v>35</v>
      </c>
    </row>
    <row r="120" spans="1:4" x14ac:dyDescent="0.2">
      <c r="A120" t="s">
        <v>26</v>
      </c>
      <c r="B120" t="s">
        <v>28</v>
      </c>
      <c r="C120" s="6" t="s">
        <v>35</v>
      </c>
      <c r="D120" s="6" t="s">
        <v>35</v>
      </c>
    </row>
    <row r="121" spans="1:4" x14ac:dyDescent="0.2">
      <c r="A121" t="s">
        <v>26</v>
      </c>
      <c r="B121" t="s">
        <v>23</v>
      </c>
      <c r="C121" s="6" t="s">
        <v>35</v>
      </c>
      <c r="D121" s="6" t="s">
        <v>35</v>
      </c>
    </row>
    <row r="122" spans="1:4" x14ac:dyDescent="0.2">
      <c r="A122" t="s">
        <v>29</v>
      </c>
      <c r="B122" t="s">
        <v>23</v>
      </c>
      <c r="C122" s="6">
        <v>89</v>
      </c>
      <c r="D122" s="6">
        <v>11</v>
      </c>
    </row>
    <row r="123" spans="1:4" x14ac:dyDescent="0.2">
      <c r="A123" t="s">
        <v>30</v>
      </c>
      <c r="B123" t="s">
        <v>23</v>
      </c>
      <c r="C123" s="6">
        <v>56</v>
      </c>
      <c r="D123" s="6">
        <v>44</v>
      </c>
    </row>
    <row r="124" spans="1:4" x14ac:dyDescent="0.2">
      <c r="A124" t="s">
        <v>31</v>
      </c>
      <c r="B124" t="s">
        <v>27</v>
      </c>
      <c r="C124" s="6">
        <v>68</v>
      </c>
      <c r="D124" s="6">
        <v>32</v>
      </c>
    </row>
    <row r="125" spans="1:4" x14ac:dyDescent="0.2">
      <c r="A125" t="s">
        <v>31</v>
      </c>
      <c r="B125" t="s">
        <v>28</v>
      </c>
      <c r="C125" s="6">
        <v>15</v>
      </c>
      <c r="D125" s="6">
        <v>85</v>
      </c>
    </row>
    <row r="126" spans="1:4" x14ac:dyDescent="0.2">
      <c r="A126" t="s">
        <v>31</v>
      </c>
      <c r="B126" t="s">
        <v>23</v>
      </c>
      <c r="C126" s="6">
        <v>43</v>
      </c>
      <c r="D126" s="6">
        <v>57</v>
      </c>
    </row>
    <row r="127" spans="1:4" x14ac:dyDescent="0.2">
      <c r="A127" t="s">
        <v>32</v>
      </c>
      <c r="B127" t="s">
        <v>23</v>
      </c>
      <c r="C127" s="6">
        <v>71</v>
      </c>
      <c r="D127" s="6">
        <v>29</v>
      </c>
    </row>
    <row r="128" spans="1:4" x14ac:dyDescent="0.2">
      <c r="A128" t="s">
        <v>33</v>
      </c>
      <c r="B128" t="s">
        <v>27</v>
      </c>
      <c r="C128" s="6" t="s">
        <v>35</v>
      </c>
      <c r="D128" s="6" t="s">
        <v>35</v>
      </c>
    </row>
    <row r="129" spans="1:7" x14ac:dyDescent="0.2">
      <c r="A129" t="s">
        <v>33</v>
      </c>
      <c r="B129" t="s">
        <v>28</v>
      </c>
      <c r="C129" s="6" t="s">
        <v>35</v>
      </c>
      <c r="D129" s="6" t="s">
        <v>35</v>
      </c>
    </row>
    <row r="130" spans="1:7" x14ac:dyDescent="0.2">
      <c r="A130" t="s">
        <v>33</v>
      </c>
      <c r="B130" t="s">
        <v>23</v>
      </c>
      <c r="C130" s="6">
        <v>52</v>
      </c>
      <c r="D130" s="6">
        <v>48</v>
      </c>
    </row>
    <row r="131" spans="1:7" x14ac:dyDescent="0.2">
      <c r="A131" s="7"/>
      <c r="B131" s="7"/>
      <c r="C131" s="7"/>
      <c r="D131" s="7"/>
    </row>
    <row r="132" spans="1:7" x14ac:dyDescent="0.2">
      <c r="A132" s="10" t="s">
        <v>163</v>
      </c>
      <c r="G132" s="12"/>
    </row>
    <row r="133" spans="1:7" x14ac:dyDescent="0.2">
      <c r="A133" s="18" t="s">
        <v>126</v>
      </c>
    </row>
    <row r="134" spans="1:7" x14ac:dyDescent="0.2">
      <c r="A134" s="9" t="s">
        <v>36</v>
      </c>
    </row>
    <row r="136" spans="1:7" ht="15.75" x14ac:dyDescent="0.2">
      <c r="A136" s="13" t="s">
        <v>164</v>
      </c>
    </row>
    <row r="137" spans="1:7" x14ac:dyDescent="0.2">
      <c r="A137" s="4" t="s">
        <v>17</v>
      </c>
    </row>
    <row r="139" spans="1:7" ht="15" x14ac:dyDescent="0.2">
      <c r="A139" s="17" t="s">
        <v>18</v>
      </c>
      <c r="B139" s="17" t="s">
        <v>19</v>
      </c>
      <c r="C139" s="17" t="s">
        <v>68</v>
      </c>
      <c r="D139" s="17" t="s">
        <v>69</v>
      </c>
    </row>
    <row r="140" spans="1:7" x14ac:dyDescent="0.2">
      <c r="A140" t="s">
        <v>38</v>
      </c>
      <c r="B140" t="s">
        <v>23</v>
      </c>
      <c r="C140" s="6">
        <v>100</v>
      </c>
      <c r="D140" s="6">
        <v>0</v>
      </c>
    </row>
    <row r="141" spans="1:7" x14ac:dyDescent="0.2">
      <c r="A141" t="s">
        <v>22</v>
      </c>
      <c r="B141" t="s">
        <v>23</v>
      </c>
      <c r="C141" s="6">
        <v>100</v>
      </c>
      <c r="D141" s="6">
        <v>0</v>
      </c>
    </row>
    <row r="142" spans="1:7" x14ac:dyDescent="0.2">
      <c r="A142" t="s">
        <v>24</v>
      </c>
      <c r="B142" t="s">
        <v>23</v>
      </c>
      <c r="C142" s="6">
        <v>99</v>
      </c>
      <c r="D142" s="6">
        <v>1</v>
      </c>
    </row>
    <row r="143" spans="1:7" x14ac:dyDescent="0.2">
      <c r="A143" t="s">
        <v>25</v>
      </c>
      <c r="B143" t="s">
        <v>23</v>
      </c>
      <c r="C143" s="6" t="s">
        <v>35</v>
      </c>
      <c r="D143" s="6" t="s">
        <v>35</v>
      </c>
    </row>
    <row r="144" spans="1:7" x14ac:dyDescent="0.2">
      <c r="A144" t="s">
        <v>39</v>
      </c>
      <c r="B144" t="s">
        <v>27</v>
      </c>
      <c r="C144" s="6">
        <v>94</v>
      </c>
      <c r="D144" s="6">
        <v>6</v>
      </c>
    </row>
    <row r="145" spans="1:15" x14ac:dyDescent="0.2">
      <c r="A145" t="s">
        <v>39</v>
      </c>
      <c r="B145" t="s">
        <v>28</v>
      </c>
      <c r="C145" s="6">
        <v>87</v>
      </c>
      <c r="D145" s="6">
        <v>13</v>
      </c>
    </row>
    <row r="146" spans="1:15" x14ac:dyDescent="0.2">
      <c r="A146" t="s">
        <v>39</v>
      </c>
      <c r="B146" t="s">
        <v>23</v>
      </c>
      <c r="C146" s="6">
        <v>91</v>
      </c>
      <c r="D146" s="6">
        <v>9</v>
      </c>
    </row>
    <row r="147" spans="1:15" x14ac:dyDescent="0.2">
      <c r="A147" t="s">
        <v>26</v>
      </c>
      <c r="B147" t="s">
        <v>27</v>
      </c>
      <c r="C147" s="6">
        <v>92</v>
      </c>
      <c r="D147" s="6">
        <v>8</v>
      </c>
    </row>
    <row r="148" spans="1:15" x14ac:dyDescent="0.2">
      <c r="A148" t="s">
        <v>26</v>
      </c>
      <c r="B148" t="s">
        <v>28</v>
      </c>
      <c r="C148" s="6">
        <v>73</v>
      </c>
      <c r="D148" s="6">
        <v>27</v>
      </c>
      <c r="O148" s="15"/>
    </row>
    <row r="149" spans="1:15" x14ac:dyDescent="0.2">
      <c r="A149" t="s">
        <v>26</v>
      </c>
      <c r="B149" t="s">
        <v>23</v>
      </c>
      <c r="C149" s="6">
        <v>91</v>
      </c>
      <c r="D149" s="6">
        <v>9</v>
      </c>
    </row>
    <row r="150" spans="1:15" x14ac:dyDescent="0.2">
      <c r="A150" t="s">
        <v>29</v>
      </c>
      <c r="B150" t="s">
        <v>23</v>
      </c>
      <c r="C150" s="6">
        <v>100</v>
      </c>
      <c r="D150" s="6">
        <v>0</v>
      </c>
    </row>
    <row r="151" spans="1:15" x14ac:dyDescent="0.2">
      <c r="A151" t="s">
        <v>30</v>
      </c>
      <c r="B151" t="s">
        <v>23</v>
      </c>
      <c r="C151" s="6">
        <v>95</v>
      </c>
      <c r="D151" s="6">
        <v>5</v>
      </c>
    </row>
    <row r="152" spans="1:15" x14ac:dyDescent="0.2">
      <c r="A152" t="s">
        <v>31</v>
      </c>
      <c r="B152" t="s">
        <v>27</v>
      </c>
      <c r="C152" s="6">
        <v>96</v>
      </c>
      <c r="D152" s="6">
        <v>4</v>
      </c>
    </row>
    <row r="153" spans="1:15" x14ac:dyDescent="0.2">
      <c r="A153" t="s">
        <v>31</v>
      </c>
      <c r="B153" t="s">
        <v>28</v>
      </c>
      <c r="C153" s="6">
        <v>71</v>
      </c>
      <c r="D153" s="6">
        <v>29</v>
      </c>
    </row>
    <row r="154" spans="1:15" x14ac:dyDescent="0.2">
      <c r="A154" t="s">
        <v>31</v>
      </c>
      <c r="B154" t="s">
        <v>23</v>
      </c>
      <c r="C154" s="6">
        <v>91</v>
      </c>
      <c r="D154" s="6">
        <v>9</v>
      </c>
    </row>
    <row r="155" spans="1:15" x14ac:dyDescent="0.2">
      <c r="A155" t="s">
        <v>32</v>
      </c>
      <c r="B155" t="s">
        <v>23</v>
      </c>
      <c r="C155" s="6" t="s">
        <v>35</v>
      </c>
      <c r="D155" s="6" t="s">
        <v>35</v>
      </c>
    </row>
    <row r="156" spans="1:15" x14ac:dyDescent="0.2">
      <c r="A156" t="s">
        <v>33</v>
      </c>
      <c r="B156" t="s">
        <v>27</v>
      </c>
      <c r="C156" s="6">
        <v>92</v>
      </c>
      <c r="D156" s="6">
        <v>8</v>
      </c>
    </row>
    <row r="157" spans="1:15" x14ac:dyDescent="0.2">
      <c r="A157" t="s">
        <v>33</v>
      </c>
      <c r="B157" t="s">
        <v>28</v>
      </c>
      <c r="C157" s="6">
        <v>82</v>
      </c>
      <c r="D157" s="6">
        <v>18</v>
      </c>
    </row>
    <row r="158" spans="1:15" x14ac:dyDescent="0.2">
      <c r="A158" t="s">
        <v>33</v>
      </c>
      <c r="B158" t="s">
        <v>23</v>
      </c>
      <c r="C158" s="6">
        <v>90</v>
      </c>
      <c r="D158" s="6">
        <v>10</v>
      </c>
    </row>
    <row r="159" spans="1:15" x14ac:dyDescent="0.2">
      <c r="A159" s="7"/>
      <c r="B159" s="7"/>
      <c r="C159" s="7"/>
      <c r="D159" s="7"/>
    </row>
    <row r="160" spans="1:15" x14ac:dyDescent="0.2">
      <c r="A160" s="10" t="s">
        <v>177</v>
      </c>
    </row>
    <row r="161" spans="1:4" x14ac:dyDescent="0.2">
      <c r="A161" s="8" t="s">
        <v>115</v>
      </c>
    </row>
    <row r="162" spans="1:4" x14ac:dyDescent="0.2">
      <c r="A162" s="9" t="s">
        <v>36</v>
      </c>
    </row>
    <row r="164" spans="1:4" ht="15.75" x14ac:dyDescent="0.2">
      <c r="A164" s="19" t="s">
        <v>178</v>
      </c>
    </row>
    <row r="165" spans="1:4" x14ac:dyDescent="0.2">
      <c r="A165" s="4" t="s">
        <v>17</v>
      </c>
    </row>
    <row r="167" spans="1:4" ht="15" x14ac:dyDescent="0.2">
      <c r="A167" s="17" t="s">
        <v>18</v>
      </c>
      <c r="B167" s="17" t="s">
        <v>19</v>
      </c>
      <c r="C167" s="17" t="s">
        <v>68</v>
      </c>
      <c r="D167" s="17" t="s">
        <v>69</v>
      </c>
    </row>
    <row r="168" spans="1:4" x14ac:dyDescent="0.2">
      <c r="A168" t="s">
        <v>38</v>
      </c>
      <c r="B168" t="s">
        <v>23</v>
      </c>
      <c r="C168" s="6">
        <v>100</v>
      </c>
      <c r="D168" s="6">
        <v>0</v>
      </c>
    </row>
    <row r="169" spans="1:4" x14ac:dyDescent="0.2">
      <c r="A169" t="s">
        <v>22</v>
      </c>
      <c r="B169" t="s">
        <v>23</v>
      </c>
      <c r="C169" s="6" t="s">
        <v>35</v>
      </c>
      <c r="D169" s="6" t="s">
        <v>35</v>
      </c>
    </row>
    <row r="170" spans="1:4" x14ac:dyDescent="0.2">
      <c r="A170" t="s">
        <v>24</v>
      </c>
      <c r="B170" t="s">
        <v>23</v>
      </c>
      <c r="C170" s="6" t="s">
        <v>35</v>
      </c>
      <c r="D170" s="6" t="s">
        <v>35</v>
      </c>
    </row>
    <row r="171" spans="1:4" x14ac:dyDescent="0.2">
      <c r="A171" t="s">
        <v>25</v>
      </c>
      <c r="B171" t="s">
        <v>23</v>
      </c>
      <c r="C171" s="6" t="s">
        <v>35</v>
      </c>
      <c r="D171" s="6" t="s">
        <v>35</v>
      </c>
    </row>
    <row r="172" spans="1:4" x14ac:dyDescent="0.2">
      <c r="A172" t="s">
        <v>26</v>
      </c>
      <c r="B172" t="s">
        <v>27</v>
      </c>
      <c r="C172" s="6" t="s">
        <v>35</v>
      </c>
      <c r="D172" s="6" t="s">
        <v>35</v>
      </c>
    </row>
    <row r="173" spans="1:4" x14ac:dyDescent="0.2">
      <c r="A173" t="s">
        <v>26</v>
      </c>
      <c r="B173" t="s">
        <v>28</v>
      </c>
      <c r="C173" s="6" t="s">
        <v>35</v>
      </c>
      <c r="D173" s="6" t="s">
        <v>35</v>
      </c>
    </row>
    <row r="174" spans="1:4" x14ac:dyDescent="0.2">
      <c r="A174" t="s">
        <v>26</v>
      </c>
      <c r="B174" t="s">
        <v>23</v>
      </c>
      <c r="C174" s="6" t="s">
        <v>35</v>
      </c>
      <c r="D174" s="6" t="s">
        <v>35</v>
      </c>
    </row>
    <row r="175" spans="1:4" x14ac:dyDescent="0.2">
      <c r="A175" t="s">
        <v>29</v>
      </c>
      <c r="B175" t="s">
        <v>23</v>
      </c>
      <c r="C175" s="6">
        <v>100</v>
      </c>
      <c r="D175" s="6">
        <v>0</v>
      </c>
    </row>
    <row r="176" spans="1:4" x14ac:dyDescent="0.2">
      <c r="A176" t="s">
        <v>30</v>
      </c>
      <c r="B176" t="s">
        <v>23</v>
      </c>
      <c r="C176" s="6">
        <v>94</v>
      </c>
      <c r="D176" s="6">
        <v>6</v>
      </c>
    </row>
    <row r="177" spans="1:8" x14ac:dyDescent="0.2">
      <c r="A177" t="s">
        <v>31</v>
      </c>
      <c r="B177" t="s">
        <v>27</v>
      </c>
      <c r="C177" s="6">
        <v>69</v>
      </c>
      <c r="D177" s="6">
        <v>31</v>
      </c>
    </row>
    <row r="178" spans="1:8" x14ac:dyDescent="0.2">
      <c r="A178" t="s">
        <v>31</v>
      </c>
      <c r="B178" t="s">
        <v>28</v>
      </c>
      <c r="C178" s="6">
        <v>93</v>
      </c>
      <c r="D178" s="6">
        <v>7</v>
      </c>
    </row>
    <row r="179" spans="1:8" x14ac:dyDescent="0.2">
      <c r="A179" t="s">
        <v>31</v>
      </c>
      <c r="B179" t="s">
        <v>23</v>
      </c>
      <c r="C179" s="6">
        <v>80</v>
      </c>
      <c r="D179" s="6">
        <v>20</v>
      </c>
    </row>
    <row r="180" spans="1:8" x14ac:dyDescent="0.2">
      <c r="A180" t="s">
        <v>32</v>
      </c>
      <c r="B180" t="s">
        <v>23</v>
      </c>
      <c r="C180" s="6" t="s">
        <v>35</v>
      </c>
      <c r="D180" s="6" t="s">
        <v>35</v>
      </c>
    </row>
    <row r="181" spans="1:8" x14ac:dyDescent="0.2">
      <c r="A181" t="s">
        <v>33</v>
      </c>
      <c r="B181" t="s">
        <v>27</v>
      </c>
      <c r="C181" s="6" t="s">
        <v>35</v>
      </c>
      <c r="D181" s="6" t="s">
        <v>35</v>
      </c>
    </row>
    <row r="182" spans="1:8" x14ac:dyDescent="0.2">
      <c r="A182" t="s">
        <v>33</v>
      </c>
      <c r="B182" t="s">
        <v>28</v>
      </c>
      <c r="C182" s="6" t="s">
        <v>35</v>
      </c>
      <c r="D182" s="6" t="s">
        <v>35</v>
      </c>
    </row>
    <row r="183" spans="1:8" x14ac:dyDescent="0.2">
      <c r="A183" t="s">
        <v>33</v>
      </c>
      <c r="B183" t="s">
        <v>23</v>
      </c>
      <c r="C183" s="6">
        <v>42</v>
      </c>
      <c r="D183" s="6">
        <v>58</v>
      </c>
    </row>
    <row r="184" spans="1:8" x14ac:dyDescent="0.2">
      <c r="A184" s="7"/>
      <c r="B184" s="7"/>
      <c r="C184" s="7"/>
      <c r="D184" s="7"/>
    </row>
    <row r="185" spans="1:8" x14ac:dyDescent="0.2">
      <c r="A185" s="10" t="s">
        <v>179</v>
      </c>
      <c r="H185" s="12"/>
    </row>
    <row r="186" spans="1:8" x14ac:dyDescent="0.2">
      <c r="A186" s="18" t="s">
        <v>126</v>
      </c>
    </row>
    <row r="187" spans="1:8" x14ac:dyDescent="0.2">
      <c r="A187" s="9" t="s">
        <v>36</v>
      </c>
    </row>
    <row r="189" spans="1:8" ht="15.75" x14ac:dyDescent="0.2">
      <c r="A189" s="3" t="s">
        <v>116</v>
      </c>
    </row>
    <row r="190" spans="1:8" x14ac:dyDescent="0.2">
      <c r="A190" s="4" t="s">
        <v>17</v>
      </c>
    </row>
    <row r="192" spans="1:8" ht="15" x14ac:dyDescent="0.2">
      <c r="A192" s="17" t="s">
        <v>18</v>
      </c>
      <c r="B192" s="17" t="s">
        <v>19</v>
      </c>
      <c r="C192" s="17" t="s">
        <v>68</v>
      </c>
      <c r="D192" s="17" t="s">
        <v>69</v>
      </c>
    </row>
    <row r="193" spans="1:4" x14ac:dyDescent="0.2">
      <c r="A193" t="s">
        <v>22</v>
      </c>
      <c r="B193" t="s">
        <v>23</v>
      </c>
      <c r="C193" s="6">
        <v>100</v>
      </c>
      <c r="D193" s="6">
        <v>0</v>
      </c>
    </row>
    <row r="194" spans="1:4" x14ac:dyDescent="0.2">
      <c r="A194" t="s">
        <v>24</v>
      </c>
      <c r="B194" t="s">
        <v>23</v>
      </c>
      <c r="C194" s="6">
        <v>99</v>
      </c>
      <c r="D194" s="6">
        <v>1</v>
      </c>
    </row>
    <row r="195" spans="1:4" x14ac:dyDescent="0.2">
      <c r="A195" t="s">
        <v>25</v>
      </c>
      <c r="B195" t="s">
        <v>23</v>
      </c>
      <c r="C195" s="6" t="s">
        <v>35</v>
      </c>
      <c r="D195" s="6" t="s">
        <v>35</v>
      </c>
    </row>
    <row r="196" spans="1:4" x14ac:dyDescent="0.2">
      <c r="A196" t="s">
        <v>39</v>
      </c>
      <c r="B196" t="s">
        <v>27</v>
      </c>
      <c r="C196" s="6">
        <v>94</v>
      </c>
      <c r="D196" s="6">
        <v>6</v>
      </c>
    </row>
    <row r="197" spans="1:4" x14ac:dyDescent="0.2">
      <c r="A197" t="s">
        <v>39</v>
      </c>
      <c r="B197" t="s">
        <v>28</v>
      </c>
      <c r="C197" s="6">
        <v>87</v>
      </c>
      <c r="D197" s="6">
        <v>13</v>
      </c>
    </row>
    <row r="198" spans="1:4" x14ac:dyDescent="0.2">
      <c r="A198" t="s">
        <v>39</v>
      </c>
      <c r="B198" t="s">
        <v>23</v>
      </c>
      <c r="C198" s="6">
        <v>91</v>
      </c>
      <c r="D198" s="6">
        <v>9</v>
      </c>
    </row>
    <row r="199" spans="1:4" x14ac:dyDescent="0.2">
      <c r="A199" t="s">
        <v>26</v>
      </c>
      <c r="B199" t="s">
        <v>27</v>
      </c>
      <c r="C199" s="6">
        <v>92</v>
      </c>
      <c r="D199" s="6">
        <v>8</v>
      </c>
    </row>
    <row r="200" spans="1:4" x14ac:dyDescent="0.2">
      <c r="A200" t="s">
        <v>26</v>
      </c>
      <c r="B200" t="s">
        <v>28</v>
      </c>
      <c r="C200" s="6">
        <v>73</v>
      </c>
      <c r="D200" s="6">
        <v>27</v>
      </c>
    </row>
    <row r="201" spans="1:4" x14ac:dyDescent="0.2">
      <c r="A201" t="s">
        <v>26</v>
      </c>
      <c r="B201" t="s">
        <v>23</v>
      </c>
      <c r="C201" s="6">
        <v>91</v>
      </c>
      <c r="D201" s="6">
        <v>9</v>
      </c>
    </row>
    <row r="202" spans="1:4" x14ac:dyDescent="0.2">
      <c r="A202" t="s">
        <v>29</v>
      </c>
      <c r="B202" t="s">
        <v>23</v>
      </c>
      <c r="C202" s="6">
        <v>99</v>
      </c>
      <c r="D202" s="6">
        <v>1</v>
      </c>
    </row>
    <row r="203" spans="1:4" x14ac:dyDescent="0.2">
      <c r="A203" t="s">
        <v>30</v>
      </c>
      <c r="B203" t="s">
        <v>23</v>
      </c>
      <c r="C203" s="6">
        <v>96</v>
      </c>
      <c r="D203" s="6">
        <v>4</v>
      </c>
    </row>
    <row r="204" spans="1:4" x14ac:dyDescent="0.2">
      <c r="A204" t="s">
        <v>31</v>
      </c>
      <c r="B204" t="s">
        <v>27</v>
      </c>
      <c r="C204" s="6">
        <v>97</v>
      </c>
      <c r="D204" s="6">
        <v>3</v>
      </c>
    </row>
    <row r="205" spans="1:4" x14ac:dyDescent="0.2">
      <c r="A205" t="s">
        <v>31</v>
      </c>
      <c r="B205" t="s">
        <v>28</v>
      </c>
      <c r="C205" s="6">
        <v>70</v>
      </c>
      <c r="D205" s="6">
        <v>30</v>
      </c>
    </row>
    <row r="206" spans="1:4" x14ac:dyDescent="0.2">
      <c r="A206" t="s">
        <v>31</v>
      </c>
      <c r="B206" t="s">
        <v>23</v>
      </c>
      <c r="C206" s="6">
        <v>91</v>
      </c>
      <c r="D206" s="6">
        <v>9</v>
      </c>
    </row>
    <row r="207" spans="1:4" x14ac:dyDescent="0.2">
      <c r="A207" t="s">
        <v>32</v>
      </c>
      <c r="B207" t="s">
        <v>23</v>
      </c>
      <c r="C207" s="6" t="s">
        <v>35</v>
      </c>
      <c r="D207" s="6" t="s">
        <v>35</v>
      </c>
    </row>
    <row r="208" spans="1:4" x14ac:dyDescent="0.2">
      <c r="A208" t="s">
        <v>33</v>
      </c>
      <c r="B208" t="s">
        <v>27</v>
      </c>
      <c r="C208" s="6">
        <v>93</v>
      </c>
      <c r="D208" s="6">
        <v>7</v>
      </c>
    </row>
    <row r="209" spans="1:4" x14ac:dyDescent="0.2">
      <c r="A209" t="s">
        <v>33</v>
      </c>
      <c r="B209" t="s">
        <v>28</v>
      </c>
      <c r="C209" s="6">
        <v>82</v>
      </c>
      <c r="D209" s="6">
        <v>18</v>
      </c>
    </row>
    <row r="210" spans="1:4" x14ac:dyDescent="0.2">
      <c r="A210" t="s">
        <v>33</v>
      </c>
      <c r="B210" t="s">
        <v>23</v>
      </c>
      <c r="C210" s="6">
        <v>91</v>
      </c>
      <c r="D210" s="6">
        <v>9</v>
      </c>
    </row>
    <row r="211" spans="1:4" x14ac:dyDescent="0.2">
      <c r="A211" s="7"/>
      <c r="B211" s="7"/>
      <c r="C211" s="7"/>
      <c r="D211" s="7"/>
    </row>
    <row r="212" spans="1:4" x14ac:dyDescent="0.2">
      <c r="A212" s="10" t="s">
        <v>180</v>
      </c>
    </row>
    <row r="213" spans="1:4" x14ac:dyDescent="0.2">
      <c r="A213" s="18" t="s">
        <v>127</v>
      </c>
    </row>
    <row r="214" spans="1:4" x14ac:dyDescent="0.2">
      <c r="A214" s="9" t="s">
        <v>36</v>
      </c>
    </row>
    <row r="216" spans="1:4" ht="15.75" x14ac:dyDescent="0.2">
      <c r="A216" s="13" t="s">
        <v>184</v>
      </c>
    </row>
    <row r="217" spans="1:4" x14ac:dyDescent="0.2">
      <c r="A217" s="4" t="s">
        <v>17</v>
      </c>
    </row>
    <row r="219" spans="1:4" ht="15" x14ac:dyDescent="0.2">
      <c r="A219" s="17" t="s">
        <v>18</v>
      </c>
      <c r="B219" s="17" t="s">
        <v>19</v>
      </c>
      <c r="C219" s="17" t="s">
        <v>68</v>
      </c>
      <c r="D219" s="17" t="s">
        <v>69</v>
      </c>
    </row>
    <row r="220" spans="1:4" x14ac:dyDescent="0.2">
      <c r="A220" t="s">
        <v>38</v>
      </c>
      <c r="B220" t="s">
        <v>23</v>
      </c>
      <c r="C220" s="6">
        <v>99</v>
      </c>
      <c r="D220" s="6">
        <v>1</v>
      </c>
    </row>
    <row r="221" spans="1:4" x14ac:dyDescent="0.2">
      <c r="A221" t="s">
        <v>22</v>
      </c>
      <c r="B221" t="s">
        <v>23</v>
      </c>
      <c r="C221" s="6">
        <v>98</v>
      </c>
      <c r="D221" s="6">
        <v>2</v>
      </c>
    </row>
    <row r="222" spans="1:4" x14ac:dyDescent="0.2">
      <c r="A222" t="s">
        <v>24</v>
      </c>
      <c r="B222" t="s">
        <v>23</v>
      </c>
      <c r="C222" s="6">
        <v>100</v>
      </c>
      <c r="D222" s="6">
        <v>0</v>
      </c>
    </row>
    <row r="223" spans="1:4" x14ac:dyDescent="0.2">
      <c r="A223" t="s">
        <v>25</v>
      </c>
      <c r="B223" t="s">
        <v>23</v>
      </c>
      <c r="C223" s="6">
        <v>97</v>
      </c>
      <c r="D223" s="6">
        <v>3</v>
      </c>
    </row>
    <row r="224" spans="1:4" x14ac:dyDescent="0.2">
      <c r="A224" t="s">
        <v>39</v>
      </c>
      <c r="B224" t="s">
        <v>27</v>
      </c>
      <c r="C224" s="6">
        <v>97</v>
      </c>
      <c r="D224" s="6">
        <v>3</v>
      </c>
    </row>
    <row r="225" spans="1:4" x14ac:dyDescent="0.2">
      <c r="A225" t="s">
        <v>39</v>
      </c>
      <c r="B225" t="s">
        <v>28</v>
      </c>
      <c r="C225" s="6">
        <v>98</v>
      </c>
      <c r="D225" s="6">
        <v>2</v>
      </c>
    </row>
    <row r="226" spans="1:4" x14ac:dyDescent="0.2">
      <c r="A226" t="s">
        <v>39</v>
      </c>
      <c r="B226" t="s">
        <v>34</v>
      </c>
      <c r="C226" s="6" t="s">
        <v>35</v>
      </c>
      <c r="D226" s="6" t="s">
        <v>35</v>
      </c>
    </row>
    <row r="227" spans="1:4" x14ac:dyDescent="0.2">
      <c r="A227" t="s">
        <v>39</v>
      </c>
      <c r="B227" t="s">
        <v>23</v>
      </c>
      <c r="C227" s="6">
        <v>99</v>
      </c>
      <c r="D227" s="6">
        <v>1</v>
      </c>
    </row>
    <row r="228" spans="1:4" x14ac:dyDescent="0.2">
      <c r="A228" t="s">
        <v>26</v>
      </c>
      <c r="B228" t="s">
        <v>27</v>
      </c>
      <c r="C228" s="6">
        <v>99</v>
      </c>
      <c r="D228" s="6">
        <v>1</v>
      </c>
    </row>
    <row r="229" spans="1:4" x14ac:dyDescent="0.2">
      <c r="A229" t="s">
        <v>26</v>
      </c>
      <c r="B229" t="s">
        <v>28</v>
      </c>
      <c r="C229" s="6">
        <v>97</v>
      </c>
      <c r="D229" s="6">
        <v>3</v>
      </c>
    </row>
    <row r="230" spans="1:4" x14ac:dyDescent="0.2">
      <c r="A230" t="s">
        <v>26</v>
      </c>
      <c r="B230" t="s">
        <v>23</v>
      </c>
      <c r="C230" s="6">
        <v>99</v>
      </c>
      <c r="D230" s="6">
        <v>1</v>
      </c>
    </row>
    <row r="231" spans="1:4" x14ac:dyDescent="0.2">
      <c r="A231" t="s">
        <v>29</v>
      </c>
      <c r="B231" t="s">
        <v>23</v>
      </c>
      <c r="C231" s="6">
        <v>99</v>
      </c>
      <c r="D231" s="6">
        <v>1</v>
      </c>
    </row>
    <row r="232" spans="1:4" x14ac:dyDescent="0.2">
      <c r="A232" t="s">
        <v>30</v>
      </c>
      <c r="B232" t="s">
        <v>23</v>
      </c>
      <c r="C232" s="6">
        <v>90</v>
      </c>
      <c r="D232" s="6">
        <v>10</v>
      </c>
    </row>
    <row r="233" spans="1:4" x14ac:dyDescent="0.2">
      <c r="A233" t="s">
        <v>31</v>
      </c>
      <c r="B233" t="s">
        <v>27</v>
      </c>
      <c r="C233" s="6">
        <v>99</v>
      </c>
      <c r="D233" s="6">
        <v>1</v>
      </c>
    </row>
    <row r="234" spans="1:4" x14ac:dyDescent="0.2">
      <c r="A234" t="s">
        <v>31</v>
      </c>
      <c r="B234" t="s">
        <v>28</v>
      </c>
      <c r="C234" s="6">
        <v>100</v>
      </c>
      <c r="D234" s="6">
        <v>0</v>
      </c>
    </row>
    <row r="235" spans="1:4" x14ac:dyDescent="0.2">
      <c r="A235" t="s">
        <v>31</v>
      </c>
      <c r="B235" t="s">
        <v>23</v>
      </c>
      <c r="C235" s="6">
        <v>99</v>
      </c>
      <c r="D235" s="6">
        <v>1</v>
      </c>
    </row>
    <row r="236" spans="1:4" x14ac:dyDescent="0.2">
      <c r="A236" t="s">
        <v>32</v>
      </c>
      <c r="B236" t="s">
        <v>23</v>
      </c>
      <c r="C236" s="6" t="s">
        <v>35</v>
      </c>
      <c r="D236" s="6" t="s">
        <v>35</v>
      </c>
    </row>
    <row r="237" spans="1:4" x14ac:dyDescent="0.2">
      <c r="A237" t="s">
        <v>33</v>
      </c>
      <c r="B237" t="s">
        <v>27</v>
      </c>
      <c r="C237" s="6">
        <v>97</v>
      </c>
      <c r="D237" s="6">
        <v>3</v>
      </c>
    </row>
    <row r="238" spans="1:4" x14ac:dyDescent="0.2">
      <c r="A238" t="s">
        <v>33</v>
      </c>
      <c r="B238" t="s">
        <v>28</v>
      </c>
      <c r="C238" s="6">
        <v>100</v>
      </c>
      <c r="D238" s="6">
        <v>0</v>
      </c>
    </row>
    <row r="239" spans="1:4" x14ac:dyDescent="0.2">
      <c r="A239" t="s">
        <v>33</v>
      </c>
      <c r="B239" t="s">
        <v>34</v>
      </c>
      <c r="C239" s="6" t="s">
        <v>35</v>
      </c>
      <c r="D239" s="6" t="s">
        <v>35</v>
      </c>
    </row>
    <row r="240" spans="1:4" x14ac:dyDescent="0.2">
      <c r="A240" t="s">
        <v>33</v>
      </c>
      <c r="B240" t="s">
        <v>23</v>
      </c>
      <c r="C240" s="6">
        <v>98</v>
      </c>
      <c r="D240" s="6">
        <v>2</v>
      </c>
    </row>
    <row r="241" spans="1:4" x14ac:dyDescent="0.2">
      <c r="A241" s="7"/>
      <c r="B241" s="7"/>
      <c r="C241" s="7"/>
      <c r="D241" s="7"/>
    </row>
    <row r="242" spans="1:4" x14ac:dyDescent="0.2">
      <c r="A242" s="10" t="s">
        <v>182</v>
      </c>
    </row>
    <row r="243" spans="1:4" x14ac:dyDescent="0.2">
      <c r="A243" s="8" t="s">
        <v>40</v>
      </c>
    </row>
    <row r="244" spans="1:4" x14ac:dyDescent="0.2">
      <c r="A244" s="9" t="s">
        <v>36</v>
      </c>
    </row>
    <row r="246" spans="1:4" ht="15.75" x14ac:dyDescent="0.2">
      <c r="A246" s="13" t="s">
        <v>165</v>
      </c>
    </row>
    <row r="247" spans="1:4" x14ac:dyDescent="0.2">
      <c r="A247" s="4" t="s">
        <v>17</v>
      </c>
    </row>
    <row r="249" spans="1:4" ht="15" x14ac:dyDescent="0.2">
      <c r="A249" s="17" t="s">
        <v>18</v>
      </c>
      <c r="B249" s="17" t="s">
        <v>19</v>
      </c>
      <c r="C249" s="17" t="s">
        <v>68</v>
      </c>
      <c r="D249" s="17" t="s">
        <v>69</v>
      </c>
    </row>
    <row r="250" spans="1:4" x14ac:dyDescent="0.2">
      <c r="A250" t="s">
        <v>38</v>
      </c>
      <c r="B250" t="s">
        <v>23</v>
      </c>
      <c r="C250" s="6">
        <v>99</v>
      </c>
      <c r="D250" s="6">
        <v>1</v>
      </c>
    </row>
    <row r="251" spans="1:4" x14ac:dyDescent="0.2">
      <c r="A251" t="s">
        <v>22</v>
      </c>
      <c r="B251" t="s">
        <v>23</v>
      </c>
      <c r="C251" s="6" t="s">
        <v>35</v>
      </c>
      <c r="D251" s="6" t="s">
        <v>35</v>
      </c>
    </row>
    <row r="252" spans="1:4" x14ac:dyDescent="0.2">
      <c r="A252" t="s">
        <v>24</v>
      </c>
      <c r="B252" t="s">
        <v>23</v>
      </c>
      <c r="C252" s="6" t="s">
        <v>35</v>
      </c>
      <c r="D252" s="6" t="s">
        <v>35</v>
      </c>
    </row>
    <row r="253" spans="1:4" x14ac:dyDescent="0.2">
      <c r="A253" t="s">
        <v>25</v>
      </c>
      <c r="B253" t="s">
        <v>23</v>
      </c>
      <c r="C253" s="6" t="s">
        <v>35</v>
      </c>
      <c r="D253" s="6" t="s">
        <v>35</v>
      </c>
    </row>
    <row r="254" spans="1:4" x14ac:dyDescent="0.2">
      <c r="A254" t="s">
        <v>26</v>
      </c>
      <c r="B254" t="s">
        <v>27</v>
      </c>
      <c r="C254" s="6" t="s">
        <v>35</v>
      </c>
      <c r="D254" s="6" t="s">
        <v>35</v>
      </c>
    </row>
    <row r="255" spans="1:4" x14ac:dyDescent="0.2">
      <c r="A255" t="s">
        <v>26</v>
      </c>
      <c r="B255" t="s">
        <v>28</v>
      </c>
      <c r="C255" s="6" t="s">
        <v>35</v>
      </c>
      <c r="D255" s="6" t="s">
        <v>35</v>
      </c>
    </row>
    <row r="256" spans="1:4" x14ac:dyDescent="0.2">
      <c r="A256" t="s">
        <v>26</v>
      </c>
      <c r="B256" t="s">
        <v>23</v>
      </c>
      <c r="C256" s="6" t="s">
        <v>35</v>
      </c>
      <c r="D256" s="6" t="s">
        <v>35</v>
      </c>
    </row>
    <row r="257" spans="1:4" x14ac:dyDescent="0.2">
      <c r="A257" t="s">
        <v>29</v>
      </c>
      <c r="B257" t="s">
        <v>23</v>
      </c>
      <c r="C257" s="6" t="s">
        <v>35</v>
      </c>
      <c r="D257" s="6" t="s">
        <v>35</v>
      </c>
    </row>
    <row r="258" spans="1:4" x14ac:dyDescent="0.2">
      <c r="A258" t="s">
        <v>30</v>
      </c>
      <c r="B258" t="s">
        <v>23</v>
      </c>
      <c r="C258" s="6">
        <v>89</v>
      </c>
      <c r="D258" s="6">
        <v>11</v>
      </c>
    </row>
    <row r="259" spans="1:4" x14ac:dyDescent="0.2">
      <c r="A259" t="s">
        <v>31</v>
      </c>
      <c r="B259" t="s">
        <v>27</v>
      </c>
      <c r="C259" s="6" t="s">
        <v>35</v>
      </c>
      <c r="D259" s="6" t="s">
        <v>35</v>
      </c>
    </row>
    <row r="260" spans="1:4" x14ac:dyDescent="0.2">
      <c r="A260" t="s">
        <v>31</v>
      </c>
      <c r="B260" t="s">
        <v>28</v>
      </c>
      <c r="C260" s="6" t="s">
        <v>35</v>
      </c>
      <c r="D260" s="6" t="s">
        <v>35</v>
      </c>
    </row>
    <row r="261" spans="1:4" x14ac:dyDescent="0.2">
      <c r="A261" t="s">
        <v>31</v>
      </c>
      <c r="B261" t="s">
        <v>23</v>
      </c>
      <c r="C261" s="6" t="s">
        <v>35</v>
      </c>
      <c r="D261" s="6" t="s">
        <v>35</v>
      </c>
    </row>
    <row r="262" spans="1:4" x14ac:dyDescent="0.2">
      <c r="A262" t="s">
        <v>32</v>
      </c>
      <c r="B262" t="s">
        <v>23</v>
      </c>
      <c r="C262" s="6" t="s">
        <v>35</v>
      </c>
      <c r="D262" s="6" t="s">
        <v>35</v>
      </c>
    </row>
    <row r="263" spans="1:4" x14ac:dyDescent="0.2">
      <c r="A263" t="s">
        <v>33</v>
      </c>
      <c r="B263" t="s">
        <v>27</v>
      </c>
      <c r="C263" s="6" t="s">
        <v>35</v>
      </c>
      <c r="D263" s="6" t="s">
        <v>35</v>
      </c>
    </row>
    <row r="264" spans="1:4" x14ac:dyDescent="0.2">
      <c r="A264" t="s">
        <v>33</v>
      </c>
      <c r="B264" t="s">
        <v>28</v>
      </c>
      <c r="C264" s="6" t="s">
        <v>35</v>
      </c>
      <c r="D264" s="6" t="s">
        <v>35</v>
      </c>
    </row>
    <row r="265" spans="1:4" x14ac:dyDescent="0.2">
      <c r="A265" t="s">
        <v>33</v>
      </c>
      <c r="B265" t="s">
        <v>34</v>
      </c>
      <c r="C265" s="6" t="s">
        <v>35</v>
      </c>
      <c r="D265" s="6" t="s">
        <v>35</v>
      </c>
    </row>
    <row r="266" spans="1:4" x14ac:dyDescent="0.2">
      <c r="A266" t="s">
        <v>33</v>
      </c>
      <c r="B266" t="s">
        <v>23</v>
      </c>
      <c r="C266" s="6" t="s">
        <v>35</v>
      </c>
      <c r="D266" s="6" t="s">
        <v>35</v>
      </c>
    </row>
    <row r="267" spans="1:4" x14ac:dyDescent="0.2">
      <c r="A267" s="7"/>
      <c r="B267" s="7"/>
      <c r="C267" s="7"/>
      <c r="D267" s="7"/>
    </row>
    <row r="268" spans="1:4" x14ac:dyDescent="0.2">
      <c r="A268" s="10" t="s">
        <v>182</v>
      </c>
    </row>
    <row r="269" spans="1:4" x14ac:dyDescent="0.2">
      <c r="A269" s="8" t="s">
        <v>126</v>
      </c>
    </row>
    <row r="270" spans="1:4" x14ac:dyDescent="0.2">
      <c r="A270" s="9" t="s">
        <v>36</v>
      </c>
    </row>
    <row r="272" spans="1:4" ht="15.75" x14ac:dyDescent="0.2">
      <c r="A272" s="13" t="s">
        <v>181</v>
      </c>
    </row>
    <row r="273" spans="1:4" x14ac:dyDescent="0.2">
      <c r="A273" s="4" t="s">
        <v>17</v>
      </c>
    </row>
    <row r="275" spans="1:4" ht="15" x14ac:dyDescent="0.2">
      <c r="A275" s="17" t="s">
        <v>18</v>
      </c>
      <c r="B275" s="17" t="s">
        <v>19</v>
      </c>
      <c r="C275" s="17" t="s">
        <v>68</v>
      </c>
      <c r="D275" s="17" t="s">
        <v>69</v>
      </c>
    </row>
    <row r="276" spans="1:4" x14ac:dyDescent="0.2">
      <c r="A276" t="s">
        <v>22</v>
      </c>
      <c r="B276" t="s">
        <v>23</v>
      </c>
      <c r="C276" s="6">
        <v>98</v>
      </c>
      <c r="D276" s="6">
        <v>2</v>
      </c>
    </row>
    <row r="277" spans="1:4" x14ac:dyDescent="0.2">
      <c r="A277" t="s">
        <v>24</v>
      </c>
      <c r="B277" t="s">
        <v>23</v>
      </c>
      <c r="C277" s="6">
        <v>100</v>
      </c>
      <c r="D277" s="6">
        <v>0</v>
      </c>
    </row>
    <row r="278" spans="1:4" x14ac:dyDescent="0.2">
      <c r="A278" t="s">
        <v>25</v>
      </c>
      <c r="B278" t="s">
        <v>23</v>
      </c>
      <c r="C278" s="6">
        <v>100</v>
      </c>
      <c r="D278" s="6">
        <v>0</v>
      </c>
    </row>
    <row r="279" spans="1:4" x14ac:dyDescent="0.2">
      <c r="A279" t="s">
        <v>39</v>
      </c>
      <c r="B279" t="s">
        <v>27</v>
      </c>
      <c r="C279" s="6">
        <v>97</v>
      </c>
      <c r="D279" s="6">
        <v>3</v>
      </c>
    </row>
    <row r="280" spans="1:4" x14ac:dyDescent="0.2">
      <c r="A280" t="s">
        <v>39</v>
      </c>
      <c r="B280" t="s">
        <v>28</v>
      </c>
      <c r="C280" s="6">
        <v>98</v>
      </c>
      <c r="D280" s="6">
        <v>2</v>
      </c>
    </row>
    <row r="281" spans="1:4" x14ac:dyDescent="0.2">
      <c r="A281" t="s">
        <v>39</v>
      </c>
      <c r="B281" t="s">
        <v>34</v>
      </c>
      <c r="C281" s="6" t="s">
        <v>35</v>
      </c>
      <c r="D281" s="6" t="s">
        <v>35</v>
      </c>
    </row>
    <row r="282" spans="1:4" x14ac:dyDescent="0.2">
      <c r="A282" t="s">
        <v>39</v>
      </c>
      <c r="B282" t="s">
        <v>23</v>
      </c>
      <c r="C282" s="6">
        <v>99</v>
      </c>
      <c r="D282" s="6">
        <v>1</v>
      </c>
    </row>
    <row r="283" spans="1:4" x14ac:dyDescent="0.2">
      <c r="A283" t="s">
        <v>26</v>
      </c>
      <c r="B283" t="s">
        <v>27</v>
      </c>
      <c r="C283" s="6">
        <v>99</v>
      </c>
      <c r="D283" s="6">
        <v>1</v>
      </c>
    </row>
    <row r="284" spans="1:4" x14ac:dyDescent="0.2">
      <c r="A284" t="s">
        <v>26</v>
      </c>
      <c r="B284" t="s">
        <v>28</v>
      </c>
      <c r="C284" s="6">
        <v>96</v>
      </c>
      <c r="D284" s="6">
        <v>4</v>
      </c>
    </row>
    <row r="285" spans="1:4" x14ac:dyDescent="0.2">
      <c r="A285" t="s">
        <v>26</v>
      </c>
      <c r="B285" t="s">
        <v>23</v>
      </c>
      <c r="C285" s="6">
        <v>99</v>
      </c>
      <c r="D285" s="6">
        <v>1</v>
      </c>
    </row>
    <row r="286" spans="1:4" x14ac:dyDescent="0.2">
      <c r="A286" t="s">
        <v>29</v>
      </c>
      <c r="B286" t="s">
        <v>23</v>
      </c>
      <c r="C286" s="6" t="s">
        <v>35</v>
      </c>
      <c r="D286" s="6" t="s">
        <v>35</v>
      </c>
    </row>
    <row r="287" spans="1:4" x14ac:dyDescent="0.2">
      <c r="A287" t="s">
        <v>30</v>
      </c>
      <c r="B287" t="s">
        <v>23</v>
      </c>
      <c r="C287" s="6">
        <v>94</v>
      </c>
      <c r="D287" s="6">
        <v>6</v>
      </c>
    </row>
    <row r="288" spans="1:4" x14ac:dyDescent="0.2">
      <c r="A288" t="s">
        <v>31</v>
      </c>
      <c r="B288" t="s">
        <v>27</v>
      </c>
      <c r="C288" s="6">
        <v>99</v>
      </c>
      <c r="D288" s="6">
        <v>1</v>
      </c>
    </row>
    <row r="289" spans="1:7" x14ac:dyDescent="0.2">
      <c r="A289" t="s">
        <v>31</v>
      </c>
      <c r="B289" t="s">
        <v>28</v>
      </c>
      <c r="C289" s="6">
        <v>100</v>
      </c>
      <c r="D289" s="6">
        <v>0</v>
      </c>
    </row>
    <row r="290" spans="1:7" x14ac:dyDescent="0.2">
      <c r="A290" t="s">
        <v>31</v>
      </c>
      <c r="B290" t="s">
        <v>23</v>
      </c>
      <c r="C290" s="6">
        <v>99</v>
      </c>
      <c r="D290" s="6">
        <v>1</v>
      </c>
    </row>
    <row r="291" spans="1:7" x14ac:dyDescent="0.2">
      <c r="A291" t="s">
        <v>32</v>
      </c>
      <c r="B291" t="s">
        <v>23</v>
      </c>
      <c r="C291" s="6" t="s">
        <v>35</v>
      </c>
      <c r="D291" s="6" t="s">
        <v>35</v>
      </c>
    </row>
    <row r="292" spans="1:7" x14ac:dyDescent="0.2">
      <c r="A292" t="s">
        <v>33</v>
      </c>
      <c r="B292" t="s">
        <v>27</v>
      </c>
      <c r="C292" s="6">
        <v>97</v>
      </c>
      <c r="D292" s="6">
        <v>3</v>
      </c>
    </row>
    <row r="293" spans="1:7" x14ac:dyDescent="0.2">
      <c r="A293" t="s">
        <v>33</v>
      </c>
      <c r="B293" t="s">
        <v>28</v>
      </c>
      <c r="C293" s="6">
        <v>100</v>
      </c>
      <c r="D293" s="6">
        <v>0</v>
      </c>
    </row>
    <row r="294" spans="1:7" x14ac:dyDescent="0.2">
      <c r="A294" t="s">
        <v>33</v>
      </c>
      <c r="B294" t="s">
        <v>34</v>
      </c>
      <c r="C294" s="6" t="s">
        <v>35</v>
      </c>
      <c r="D294" s="6" t="s">
        <v>35</v>
      </c>
    </row>
    <row r="295" spans="1:7" x14ac:dyDescent="0.2">
      <c r="A295" t="s">
        <v>33</v>
      </c>
      <c r="B295" t="s">
        <v>23</v>
      </c>
      <c r="C295" s="6">
        <v>98</v>
      </c>
      <c r="D295" s="6">
        <v>2</v>
      </c>
    </row>
    <row r="296" spans="1:7" x14ac:dyDescent="0.2">
      <c r="A296" s="7"/>
      <c r="B296" s="7"/>
      <c r="C296" s="7"/>
      <c r="D296" s="7"/>
    </row>
    <row r="297" spans="1:7" x14ac:dyDescent="0.2">
      <c r="A297" s="10" t="s">
        <v>183</v>
      </c>
    </row>
    <row r="298" spans="1:7" x14ac:dyDescent="0.2">
      <c r="A298" s="8" t="s">
        <v>127</v>
      </c>
    </row>
    <row r="299" spans="1:7" x14ac:dyDescent="0.2">
      <c r="A299" s="9" t="s">
        <v>36</v>
      </c>
    </row>
    <row r="301" spans="1:7" ht="15.75" x14ac:dyDescent="0.2">
      <c r="A301" s="13" t="s">
        <v>166</v>
      </c>
    </row>
    <row r="302" spans="1:7" x14ac:dyDescent="0.2">
      <c r="A302" s="4" t="s">
        <v>17</v>
      </c>
    </row>
    <row r="304" spans="1:7" ht="90" x14ac:dyDescent="0.2">
      <c r="A304" s="17" t="s">
        <v>18</v>
      </c>
      <c r="B304" s="17" t="s">
        <v>19</v>
      </c>
      <c r="C304" s="17" t="s">
        <v>117</v>
      </c>
      <c r="D304" s="17" t="s">
        <v>118</v>
      </c>
      <c r="E304" s="17" t="s">
        <v>119</v>
      </c>
      <c r="F304" s="17" t="s">
        <v>120</v>
      </c>
      <c r="G304" s="17" t="s">
        <v>121</v>
      </c>
    </row>
    <row r="305" spans="1:7" x14ac:dyDescent="0.2">
      <c r="A305" t="s">
        <v>38</v>
      </c>
      <c r="B305" t="s">
        <v>23</v>
      </c>
      <c r="C305" s="6" t="s">
        <v>35</v>
      </c>
      <c r="D305" s="6" t="s">
        <v>35</v>
      </c>
      <c r="E305" s="6" t="s">
        <v>35</v>
      </c>
      <c r="F305" s="6" t="s">
        <v>35</v>
      </c>
      <c r="G305" s="6" t="s">
        <v>35</v>
      </c>
    </row>
    <row r="306" spans="1:7" x14ac:dyDescent="0.2">
      <c r="A306" t="s">
        <v>22</v>
      </c>
      <c r="B306" t="s">
        <v>23</v>
      </c>
      <c r="C306" s="6" t="s">
        <v>35</v>
      </c>
      <c r="D306" s="6" t="s">
        <v>35</v>
      </c>
      <c r="E306" s="6" t="s">
        <v>35</v>
      </c>
      <c r="F306" s="6" t="s">
        <v>35</v>
      </c>
      <c r="G306" s="6" t="s">
        <v>35</v>
      </c>
    </row>
    <row r="307" spans="1:7" x14ac:dyDescent="0.2">
      <c r="A307" t="s">
        <v>24</v>
      </c>
      <c r="B307" t="s">
        <v>23</v>
      </c>
      <c r="C307" s="6" t="s">
        <v>35</v>
      </c>
      <c r="D307" s="6" t="s">
        <v>35</v>
      </c>
      <c r="E307" s="6" t="s">
        <v>35</v>
      </c>
      <c r="F307" s="6" t="s">
        <v>35</v>
      </c>
      <c r="G307" s="6" t="s">
        <v>35</v>
      </c>
    </row>
    <row r="308" spans="1:7" x14ac:dyDescent="0.2">
      <c r="A308" t="s">
        <v>25</v>
      </c>
      <c r="B308" t="s">
        <v>23</v>
      </c>
      <c r="C308" s="6" t="s">
        <v>35</v>
      </c>
      <c r="D308" s="6" t="s">
        <v>35</v>
      </c>
      <c r="E308" s="6" t="s">
        <v>35</v>
      </c>
      <c r="F308" s="6" t="s">
        <v>35</v>
      </c>
      <c r="G308" s="6" t="s">
        <v>35</v>
      </c>
    </row>
    <row r="309" spans="1:7" x14ac:dyDescent="0.2">
      <c r="A309" t="s">
        <v>39</v>
      </c>
      <c r="B309" t="s">
        <v>27</v>
      </c>
      <c r="C309" s="6" t="s">
        <v>35</v>
      </c>
      <c r="D309" s="6" t="s">
        <v>35</v>
      </c>
      <c r="E309" s="6" t="s">
        <v>35</v>
      </c>
      <c r="F309" s="6" t="s">
        <v>35</v>
      </c>
      <c r="G309" s="6" t="s">
        <v>35</v>
      </c>
    </row>
    <row r="310" spans="1:7" x14ac:dyDescent="0.2">
      <c r="A310" t="s">
        <v>39</v>
      </c>
      <c r="B310" t="s">
        <v>28</v>
      </c>
      <c r="C310" s="6" t="s">
        <v>35</v>
      </c>
      <c r="D310" s="6" t="s">
        <v>35</v>
      </c>
      <c r="E310" s="6" t="s">
        <v>35</v>
      </c>
      <c r="F310" s="6" t="s">
        <v>35</v>
      </c>
      <c r="G310" s="6" t="s">
        <v>35</v>
      </c>
    </row>
    <row r="311" spans="1:7" x14ac:dyDescent="0.2">
      <c r="A311" t="s">
        <v>39</v>
      </c>
      <c r="B311" t="s">
        <v>34</v>
      </c>
      <c r="C311" s="6" t="s">
        <v>35</v>
      </c>
      <c r="D311" s="6" t="s">
        <v>35</v>
      </c>
      <c r="E311" s="6" t="s">
        <v>35</v>
      </c>
      <c r="F311" s="6" t="s">
        <v>35</v>
      </c>
      <c r="G311" s="6" t="s">
        <v>35</v>
      </c>
    </row>
    <row r="312" spans="1:7" x14ac:dyDescent="0.2">
      <c r="A312" t="s">
        <v>39</v>
      </c>
      <c r="B312" t="s">
        <v>23</v>
      </c>
      <c r="C312" s="6" t="s">
        <v>35</v>
      </c>
      <c r="D312" s="6" t="s">
        <v>35</v>
      </c>
      <c r="E312" s="6" t="s">
        <v>35</v>
      </c>
      <c r="F312" s="6" t="s">
        <v>35</v>
      </c>
      <c r="G312" s="6" t="s">
        <v>35</v>
      </c>
    </row>
    <row r="313" spans="1:7" x14ac:dyDescent="0.2">
      <c r="A313" t="s">
        <v>26</v>
      </c>
      <c r="B313" t="s">
        <v>27</v>
      </c>
      <c r="C313" s="6" t="s">
        <v>35</v>
      </c>
      <c r="D313" s="6" t="s">
        <v>35</v>
      </c>
      <c r="E313" s="6" t="s">
        <v>35</v>
      </c>
      <c r="F313" s="6" t="s">
        <v>35</v>
      </c>
      <c r="G313" s="6" t="s">
        <v>35</v>
      </c>
    </row>
    <row r="314" spans="1:7" x14ac:dyDescent="0.2">
      <c r="A314" t="s">
        <v>26</v>
      </c>
      <c r="B314" t="s">
        <v>28</v>
      </c>
      <c r="C314" s="6" t="s">
        <v>35</v>
      </c>
      <c r="D314" s="6" t="s">
        <v>35</v>
      </c>
      <c r="E314" s="6" t="s">
        <v>35</v>
      </c>
      <c r="F314" s="6" t="s">
        <v>35</v>
      </c>
      <c r="G314" s="6" t="s">
        <v>35</v>
      </c>
    </row>
    <row r="315" spans="1:7" x14ac:dyDescent="0.2">
      <c r="A315" t="s">
        <v>26</v>
      </c>
      <c r="B315" t="s">
        <v>23</v>
      </c>
      <c r="C315" s="6" t="s">
        <v>35</v>
      </c>
      <c r="D315" s="6" t="s">
        <v>35</v>
      </c>
      <c r="E315" s="6" t="s">
        <v>35</v>
      </c>
      <c r="F315" s="6" t="s">
        <v>35</v>
      </c>
      <c r="G315" s="6" t="s">
        <v>35</v>
      </c>
    </row>
    <row r="316" spans="1:7" x14ac:dyDescent="0.2">
      <c r="A316" t="s">
        <v>29</v>
      </c>
      <c r="B316" t="s">
        <v>23</v>
      </c>
      <c r="C316" s="6" t="s">
        <v>35</v>
      </c>
      <c r="D316" s="6" t="s">
        <v>35</v>
      </c>
      <c r="E316" s="6" t="s">
        <v>35</v>
      </c>
      <c r="F316" s="6" t="s">
        <v>35</v>
      </c>
      <c r="G316" s="6" t="s">
        <v>35</v>
      </c>
    </row>
    <row r="317" spans="1:7" x14ac:dyDescent="0.2">
      <c r="A317" t="s">
        <v>30</v>
      </c>
      <c r="B317" t="s">
        <v>23</v>
      </c>
      <c r="C317" s="6">
        <v>74</v>
      </c>
      <c r="D317" s="6">
        <v>1</v>
      </c>
      <c r="E317" s="6">
        <v>9</v>
      </c>
      <c r="F317" s="6">
        <v>15</v>
      </c>
      <c r="G317" s="6">
        <v>1</v>
      </c>
    </row>
    <row r="318" spans="1:7" x14ac:dyDescent="0.2">
      <c r="A318" t="s">
        <v>31</v>
      </c>
      <c r="B318" t="s">
        <v>27</v>
      </c>
      <c r="C318" s="6" t="s">
        <v>35</v>
      </c>
      <c r="D318" s="6" t="s">
        <v>35</v>
      </c>
      <c r="E318" s="6" t="s">
        <v>35</v>
      </c>
      <c r="F318" s="6" t="s">
        <v>35</v>
      </c>
      <c r="G318" s="6" t="s">
        <v>35</v>
      </c>
    </row>
    <row r="319" spans="1:7" x14ac:dyDescent="0.2">
      <c r="A319" t="s">
        <v>31</v>
      </c>
      <c r="B319" t="s">
        <v>28</v>
      </c>
      <c r="C319" s="6" t="s">
        <v>35</v>
      </c>
      <c r="D319" s="6" t="s">
        <v>35</v>
      </c>
      <c r="E319" s="6" t="s">
        <v>35</v>
      </c>
      <c r="F319" s="6" t="s">
        <v>35</v>
      </c>
      <c r="G319" s="6" t="s">
        <v>35</v>
      </c>
    </row>
    <row r="320" spans="1:7" x14ac:dyDescent="0.2">
      <c r="A320" t="s">
        <v>31</v>
      </c>
      <c r="B320" t="s">
        <v>23</v>
      </c>
      <c r="C320" s="6" t="s">
        <v>35</v>
      </c>
      <c r="D320" s="6" t="s">
        <v>35</v>
      </c>
      <c r="E320" s="6" t="s">
        <v>35</v>
      </c>
      <c r="F320" s="6" t="s">
        <v>35</v>
      </c>
      <c r="G320" s="6" t="s">
        <v>35</v>
      </c>
    </row>
    <row r="321" spans="1:7" x14ac:dyDescent="0.2">
      <c r="A321" t="s">
        <v>33</v>
      </c>
      <c r="B321" t="s">
        <v>27</v>
      </c>
      <c r="C321" s="6" t="s">
        <v>35</v>
      </c>
      <c r="D321" s="6" t="s">
        <v>35</v>
      </c>
      <c r="E321" s="6" t="s">
        <v>35</v>
      </c>
      <c r="F321" s="6" t="s">
        <v>35</v>
      </c>
      <c r="G321" s="6" t="s">
        <v>35</v>
      </c>
    </row>
    <row r="322" spans="1:7" x14ac:dyDescent="0.2">
      <c r="A322" t="s">
        <v>33</v>
      </c>
      <c r="B322" t="s">
        <v>28</v>
      </c>
      <c r="C322" s="6" t="s">
        <v>35</v>
      </c>
      <c r="D322" s="6" t="s">
        <v>35</v>
      </c>
      <c r="E322" s="6" t="s">
        <v>35</v>
      </c>
      <c r="F322" s="6" t="s">
        <v>35</v>
      </c>
      <c r="G322" s="6" t="s">
        <v>35</v>
      </c>
    </row>
    <row r="323" spans="1:7" x14ac:dyDescent="0.2">
      <c r="A323" t="s">
        <v>33</v>
      </c>
      <c r="B323" t="s">
        <v>23</v>
      </c>
      <c r="C323" s="6" t="s">
        <v>35</v>
      </c>
      <c r="D323" s="6" t="s">
        <v>35</v>
      </c>
      <c r="E323" s="6" t="s">
        <v>35</v>
      </c>
      <c r="F323" s="6" t="s">
        <v>35</v>
      </c>
      <c r="G323" s="6" t="s">
        <v>35</v>
      </c>
    </row>
    <row r="324" spans="1:7" x14ac:dyDescent="0.2">
      <c r="A324" s="7"/>
      <c r="B324" s="7"/>
      <c r="C324" s="7"/>
      <c r="D324" s="7"/>
      <c r="E324" s="7"/>
      <c r="F324" s="7"/>
      <c r="G324" s="7"/>
    </row>
    <row r="325" spans="1:7" x14ac:dyDescent="0.2">
      <c r="A325" s="10" t="s">
        <v>185</v>
      </c>
    </row>
    <row r="326" spans="1:7" x14ac:dyDescent="0.2">
      <c r="A326" s="8" t="s">
        <v>122</v>
      </c>
    </row>
    <row r="327" spans="1:7" x14ac:dyDescent="0.2">
      <c r="A327" s="9" t="s">
        <v>36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1_Semences_ou_Plants</vt:lpstr>
      <vt:lpstr>2_Variétés</vt:lpstr>
      <vt:lpstr>3_Origine_Semences</vt:lpstr>
      <vt:lpstr>4_Origine_Plants</vt:lpstr>
      <vt:lpstr>5_Type_semences_plants</vt:lpstr>
      <vt:lpstr>6_Résistance</vt:lpstr>
      <vt:lpstr>7_Greffage</vt:lpstr>
      <vt:lpstr>8_Semis_Plantation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Marie-Anne LAPUYADE</dc:creator>
  <dc:description/>
  <cp:lastModifiedBy>Pierre CHAPELLE</cp:lastModifiedBy>
  <cp:revision>1</cp:revision>
  <dcterms:created xsi:type="dcterms:W3CDTF">2025-10-17T12:00:27Z</dcterms:created>
  <dcterms:modified xsi:type="dcterms:W3CDTF">2026-01-23T10:04:00Z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